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d.docs.live.net/b85152a130bb49d6/ドキュメント/卒研ゼミ(3年後月1)/卒研ページ/Myportforio/kenkyunaiyo/WeekAchieve/MyJspractice/"/>
    </mc:Choice>
  </mc:AlternateContent>
  <xr:revisionPtr revIDLastSave="736" documentId="11_AD4D066CA252ABDACC1048545115D20072EEDF54" xr6:coauthVersionLast="47" xr6:coauthVersionMax="47" xr10:uidLastSave="{6106BDDE-DD8C-4E29-84EB-05398C3ADFAA}"/>
  <bookViews>
    <workbookView xWindow="-120" yWindow="-120" windowWidth="20730" windowHeight="1116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2" l="1"/>
  <c r="N3" i="2"/>
  <c r="M4" i="2"/>
  <c r="M3" i="2"/>
  <c r="L4" i="2"/>
  <c r="L3" i="2"/>
  <c r="F4" i="2"/>
  <c r="E4" i="2"/>
  <c r="F3" i="2"/>
  <c r="E3" i="2"/>
  <c r="D4" i="2"/>
  <c r="D3" i="2"/>
  <c r="C4" i="2"/>
  <c r="C3" i="2"/>
  <c r="AJ25" i="1"/>
  <c r="P25" i="1"/>
  <c r="AA25" i="1"/>
  <c r="AB25" i="1"/>
  <c r="AC25" i="1"/>
  <c r="AD25" i="1"/>
  <c r="AE25" i="1"/>
  <c r="AF25" i="1"/>
  <c r="AG25" i="1"/>
  <c r="AH25" i="1"/>
  <c r="AI25" i="1"/>
  <c r="Z25" i="1"/>
  <c r="F25" i="1"/>
  <c r="U25" i="1"/>
  <c r="D25" i="1"/>
  <c r="G25" i="1"/>
  <c r="H25" i="1"/>
  <c r="I25" i="1"/>
  <c r="J25" i="1"/>
  <c r="K25" i="1"/>
  <c r="L25" i="1"/>
  <c r="M25" i="1"/>
  <c r="N25" i="1"/>
  <c r="O25" i="1"/>
  <c r="P12" i="1"/>
  <c r="AJ12" i="1"/>
  <c r="G12" i="1"/>
  <c r="H12" i="1"/>
  <c r="I12" i="1"/>
  <c r="J12" i="1"/>
  <c r="K12" i="1"/>
  <c r="L12" i="1"/>
  <c r="M12" i="1"/>
  <c r="N12" i="1"/>
  <c r="O12" i="1"/>
  <c r="F12" i="1"/>
  <c r="Z12" i="1"/>
  <c r="D12" i="1"/>
  <c r="AI12" i="1"/>
  <c r="AJ11" i="1"/>
  <c r="AA12" i="1"/>
  <c r="AB12" i="1"/>
  <c r="AC12" i="1"/>
  <c r="AD12" i="1"/>
  <c r="AE12" i="1"/>
  <c r="AF12" i="1"/>
  <c r="AG12" i="1"/>
  <c r="AH12" i="1"/>
  <c r="Z11" i="1"/>
  <c r="U12" i="1"/>
  <c r="U24" i="1"/>
  <c r="U11" i="1"/>
  <c r="D24" i="1"/>
  <c r="D11" i="1"/>
  <c r="AI24" i="1"/>
  <c r="AH24" i="1"/>
  <c r="AG24" i="1"/>
  <c r="AF24" i="1"/>
  <c r="AE24" i="1"/>
  <c r="AD24" i="1"/>
  <c r="AC24" i="1"/>
  <c r="AB24" i="1"/>
  <c r="AA24" i="1"/>
  <c r="Z24" i="1"/>
  <c r="AJ23" i="1"/>
  <c r="T24" i="1"/>
  <c r="AJ22" i="1"/>
  <c r="AJ21" i="1"/>
  <c r="AJ20" i="1"/>
  <c r="AJ19" i="1"/>
  <c r="AJ18" i="1"/>
  <c r="AJ17" i="1"/>
  <c r="AJ16" i="1"/>
  <c r="AI11" i="1"/>
  <c r="AH11" i="1"/>
  <c r="AG11" i="1"/>
  <c r="AF11" i="1"/>
  <c r="AE11" i="1"/>
  <c r="AD11" i="1"/>
  <c r="AC11" i="1"/>
  <c r="AB11" i="1"/>
  <c r="AA11" i="1"/>
  <c r="W11" i="1"/>
  <c r="T11" i="1"/>
  <c r="AJ10" i="1"/>
  <c r="AJ9" i="1"/>
  <c r="AJ8" i="1"/>
  <c r="AJ7" i="1"/>
  <c r="AJ6" i="1"/>
  <c r="AJ5" i="1"/>
  <c r="AJ4" i="1"/>
  <c r="G24" i="1"/>
  <c r="H24" i="1"/>
  <c r="I24" i="1"/>
  <c r="J24" i="1"/>
  <c r="K24" i="1"/>
  <c r="L24" i="1"/>
  <c r="M24" i="1"/>
  <c r="N24" i="1"/>
  <c r="O24" i="1"/>
  <c r="F24" i="1"/>
  <c r="F11" i="1"/>
  <c r="G11" i="1"/>
  <c r="H11" i="1"/>
  <c r="I11" i="1"/>
  <c r="J11" i="1"/>
  <c r="K11" i="1"/>
  <c r="L11" i="1"/>
  <c r="M11" i="1"/>
  <c r="N11" i="1"/>
  <c r="O11" i="1"/>
  <c r="E11" i="1"/>
  <c r="C24" i="1"/>
  <c r="C11" i="1"/>
  <c r="P17" i="1"/>
  <c r="P18" i="1"/>
  <c r="P19" i="1"/>
  <c r="P20" i="1"/>
  <c r="P21" i="1"/>
  <c r="P22" i="1"/>
  <c r="P23" i="1"/>
  <c r="P16" i="1"/>
  <c r="P5" i="1"/>
  <c r="P6" i="1"/>
  <c r="P7" i="1"/>
  <c r="P8" i="1"/>
  <c r="P9" i="1"/>
  <c r="P10" i="1"/>
  <c r="P4" i="1"/>
</calcChain>
</file>

<file path=xl/sharedStrings.xml><?xml version="1.0" encoding="utf-8"?>
<sst xmlns="http://schemas.openxmlformats.org/spreadsheetml/2006/main" count="578" uniqueCount="108">
  <si>
    <t>プログラム経験</t>
    <rPh sb="5" eb="7">
      <t>ケイケン</t>
    </rPh>
    <phoneticPr fontId="2"/>
  </si>
  <si>
    <t>一週間のパソコン</t>
    <rPh sb="0" eb="3">
      <t>イッシュウカン</t>
    </rPh>
    <phoneticPr fontId="2"/>
  </si>
  <si>
    <t>Iさん</t>
    <phoneticPr fontId="2"/>
  </si>
  <si>
    <t>C言語</t>
  </si>
  <si>
    <t>Tさん</t>
    <phoneticPr fontId="2"/>
  </si>
  <si>
    <t>Kさん</t>
    <phoneticPr fontId="2"/>
  </si>
  <si>
    <t>Aさん</t>
    <phoneticPr fontId="2"/>
  </si>
  <si>
    <t>Mさん</t>
    <phoneticPr fontId="2"/>
  </si>
  <si>
    <t>Oさん</t>
    <phoneticPr fontId="2"/>
  </si>
  <si>
    <t>なし</t>
    <phoneticPr fontId="2"/>
  </si>
  <si>
    <t>２～３日</t>
    <rPh sb="3" eb="4">
      <t>ニチ</t>
    </rPh>
    <phoneticPr fontId="2"/>
  </si>
  <si>
    <t>入出力関数</t>
    <phoneticPr fontId="2"/>
  </si>
  <si>
    <t>第一問</t>
    <rPh sb="0" eb="3">
      <t>ダイイチモン</t>
    </rPh>
    <phoneticPr fontId="2"/>
  </si>
  <si>
    <t>平方根</t>
    <phoneticPr fontId="2"/>
  </si>
  <si>
    <t>第二問</t>
    <rPh sb="0" eb="3">
      <t>ダイニモン</t>
    </rPh>
    <phoneticPr fontId="2"/>
  </si>
  <si>
    <t>第三問</t>
    <rPh sb="0" eb="3">
      <t>ダイサンモン</t>
    </rPh>
    <phoneticPr fontId="2"/>
  </si>
  <si>
    <t>倍数型変数</t>
    <phoneticPr fontId="2"/>
  </si>
  <si>
    <t>第四問</t>
    <rPh sb="0" eb="3">
      <t>ダイヨンモン</t>
    </rPh>
    <phoneticPr fontId="2"/>
  </si>
  <si>
    <t>処理結果の表示</t>
    <phoneticPr fontId="2"/>
  </si>
  <si>
    <t>第五問</t>
    <rPh sb="0" eb="3">
      <t>ダイゴモン</t>
    </rPh>
    <phoneticPr fontId="2"/>
  </si>
  <si>
    <t>第六問</t>
    <rPh sb="0" eb="3">
      <t>ダイロクモン</t>
    </rPh>
    <phoneticPr fontId="2"/>
  </si>
  <si>
    <t>第七問</t>
    <rPh sb="0" eb="3">
      <t>ダイナナモン</t>
    </rPh>
    <phoneticPr fontId="2"/>
  </si>
  <si>
    <t>第八問</t>
    <rPh sb="0" eb="3">
      <t>ダイハチモン</t>
    </rPh>
    <phoneticPr fontId="2"/>
  </si>
  <si>
    <t>第九問</t>
    <rPh sb="0" eb="3">
      <t>ダイキュウモン</t>
    </rPh>
    <phoneticPr fontId="2"/>
  </si>
  <si>
    <t>第十問</t>
    <rPh sb="0" eb="3">
      <t>ダイジュウモン</t>
    </rPh>
    <phoneticPr fontId="2"/>
  </si>
  <si>
    <t>文字列関数</t>
    <rPh sb="0" eb="5">
      <t>モジレツカンスウ</t>
    </rPh>
    <phoneticPr fontId="2"/>
  </si>
  <si>
    <t>ループ処理</t>
    <rPh sb="3" eb="5">
      <t>ショリ</t>
    </rPh>
    <phoneticPr fontId="2"/>
  </si>
  <si>
    <t>疑似乱数</t>
    <rPh sb="0" eb="4">
      <t>ギジランスウ</t>
    </rPh>
    <phoneticPr fontId="2"/>
  </si>
  <si>
    <t>数学関数</t>
    <rPh sb="0" eb="4">
      <t>スウガクカンスウ</t>
    </rPh>
    <phoneticPr fontId="2"/>
  </si>
  <si>
    <t>ファイル関数</t>
    <rPh sb="4" eb="6">
      <t>カンスウ</t>
    </rPh>
    <phoneticPr fontId="2"/>
  </si>
  <si>
    <t>選択処理</t>
    <rPh sb="0" eb="4">
      <t>センタクショリ</t>
    </rPh>
    <phoneticPr fontId="2"/>
  </si>
  <si>
    <t>〇</t>
    <phoneticPr fontId="2"/>
  </si>
  <si>
    <t>✕</t>
    <phoneticPr fontId="2"/>
  </si>
  <si>
    <r>
      <rPr>
        <sz val="11"/>
        <color theme="1"/>
        <rFont val="Yu Gothic"/>
        <family val="2"/>
      </rPr>
      <t>〇</t>
    </r>
    <phoneticPr fontId="2"/>
  </si>
  <si>
    <t>あり</t>
    <phoneticPr fontId="2"/>
  </si>
  <si>
    <t>４～５日</t>
    <rPh sb="3" eb="4">
      <t>ニチ</t>
    </rPh>
    <phoneticPr fontId="2"/>
  </si>
  <si>
    <t>正解数</t>
    <rPh sb="0" eb="2">
      <t>セイカイ</t>
    </rPh>
    <rPh sb="2" eb="3">
      <t>スウ</t>
    </rPh>
    <phoneticPr fontId="2"/>
  </si>
  <si>
    <t>６～７日</t>
    <rPh sb="3" eb="4">
      <t>ニチ</t>
    </rPh>
    <phoneticPr fontId="2"/>
  </si>
  <si>
    <t>２～３日</t>
    <phoneticPr fontId="2"/>
  </si>
  <si>
    <t>０～１日</t>
    <rPh sb="3" eb="4">
      <t>ニチ</t>
    </rPh>
    <phoneticPr fontId="2"/>
  </si>
  <si>
    <t>Js</t>
    <phoneticPr fontId="2"/>
  </si>
  <si>
    <t>Sさん</t>
    <phoneticPr fontId="2"/>
  </si>
  <si>
    <t>Yさん</t>
    <phoneticPr fontId="2"/>
  </si>
  <si>
    <t>Hさん</t>
    <phoneticPr fontId="2"/>
  </si>
  <si>
    <t>定数宣言</t>
    <rPh sb="0" eb="4">
      <t>テイスウセンゲン</t>
    </rPh>
    <phoneticPr fontId="2"/>
  </si>
  <si>
    <r>
      <rPr>
        <sz val="11"/>
        <color theme="1"/>
        <rFont val="Yu Gothic"/>
        <family val="2"/>
      </rPr>
      <t>ループ文</t>
    </r>
    <rPh sb="3" eb="4">
      <t>ブン</t>
    </rPh>
    <phoneticPr fontId="2"/>
  </si>
  <si>
    <r>
      <rPr>
        <sz val="11"/>
        <color theme="1"/>
        <rFont val="Yu Gothic"/>
        <family val="2"/>
      </rPr>
      <t>小数点切り落し</t>
    </r>
    <rPh sb="0" eb="3">
      <t>ショウスウテン</t>
    </rPh>
    <rPh sb="3" eb="4">
      <t>キ</t>
    </rPh>
    <rPh sb="5" eb="6">
      <t>オト</t>
    </rPh>
    <phoneticPr fontId="2"/>
  </si>
  <si>
    <r>
      <rPr>
        <sz val="11"/>
        <color theme="1"/>
        <rFont val="Yu Gothic"/>
        <family val="2"/>
      </rPr>
      <t>関数作成</t>
    </r>
    <rPh sb="0" eb="4">
      <t>カンスウサクセイ</t>
    </rPh>
    <phoneticPr fontId="2"/>
  </si>
  <si>
    <r>
      <rPr>
        <sz val="11"/>
        <color theme="1"/>
        <rFont val="Yu Gothic"/>
        <family val="2"/>
      </rPr>
      <t>条件分岐文</t>
    </r>
    <rPh sb="0" eb="5">
      <t>ジョウケンブンキブン</t>
    </rPh>
    <phoneticPr fontId="2"/>
  </si>
  <si>
    <r>
      <rPr>
        <sz val="11"/>
        <color theme="1"/>
        <rFont val="Yu Gothic"/>
        <family val="2"/>
      </rPr>
      <t>イベント作成</t>
    </r>
    <rPh sb="4" eb="6">
      <t>サクセイ</t>
    </rPh>
    <phoneticPr fontId="2"/>
  </si>
  <si>
    <r>
      <rPr>
        <sz val="11"/>
        <color theme="1"/>
        <rFont val="Yu Gothic"/>
        <family val="2"/>
      </rPr>
      <t>要素数の取得</t>
    </r>
    <rPh sb="0" eb="3">
      <t>ヨウソスウ</t>
    </rPh>
    <rPh sb="4" eb="6">
      <t>シュトク</t>
    </rPh>
    <phoneticPr fontId="2"/>
  </si>
  <si>
    <r>
      <rPr>
        <sz val="11"/>
        <color theme="1"/>
        <rFont val="Yu Gothic"/>
        <family val="2"/>
      </rPr>
      <t>エラーチェック</t>
    </r>
    <phoneticPr fontId="2"/>
  </si>
  <si>
    <r>
      <t>HTML</t>
    </r>
    <r>
      <rPr>
        <sz val="11"/>
        <color theme="1"/>
        <rFont val="Yu Gothic"/>
        <family val="2"/>
      </rPr>
      <t>書き換え</t>
    </r>
    <rPh sb="4" eb="5">
      <t>カ</t>
    </rPh>
    <rPh sb="6" eb="7">
      <t>カ</t>
    </rPh>
    <phoneticPr fontId="2"/>
  </si>
  <si>
    <r>
      <rPr>
        <sz val="11"/>
        <color theme="1"/>
        <rFont val="Yu Gothic"/>
        <family val="2"/>
      </rPr>
      <t>値を返す</t>
    </r>
    <rPh sb="0" eb="1">
      <t>アタイ</t>
    </rPh>
    <rPh sb="2" eb="3">
      <t>カエ</t>
    </rPh>
    <phoneticPr fontId="2"/>
  </si>
  <si>
    <r>
      <rPr>
        <sz val="11"/>
        <color theme="1"/>
        <rFont val="Yu Gothic"/>
        <family val="2"/>
        <charset val="128"/>
      </rPr>
      <t>〇</t>
    </r>
    <phoneticPr fontId="2"/>
  </si>
  <si>
    <t>分析用</t>
    <rPh sb="0" eb="3">
      <t>ブンセキヨウ</t>
    </rPh>
    <phoneticPr fontId="2"/>
  </si>
  <si>
    <t>E-typingスコア</t>
  </si>
  <si>
    <t>E-typingスコア</t>
    <phoneticPr fontId="2"/>
  </si>
  <si>
    <t>プレイ出来たか</t>
    <rPh sb="3" eb="5">
      <t>デキ</t>
    </rPh>
    <phoneticPr fontId="2"/>
  </si>
  <si>
    <t>アプリのやりやすさ</t>
  </si>
  <si>
    <t>タイピング精度</t>
    <rPh sb="5" eb="7">
      <t>セイド</t>
    </rPh>
    <phoneticPr fontId="2"/>
  </si>
  <si>
    <t>言語知識</t>
    <rPh sb="0" eb="4">
      <t>ゲンゴチシキ</t>
    </rPh>
    <phoneticPr fontId="2"/>
  </si>
  <si>
    <t>感想</t>
    <rPh sb="0" eb="2">
      <t>カンソウ</t>
    </rPh>
    <phoneticPr fontId="2"/>
  </si>
  <si>
    <t>js</t>
    <phoneticPr fontId="2"/>
  </si>
  <si>
    <t>出来なかった</t>
    <rPh sb="0" eb="2">
      <t>デキ</t>
    </rPh>
    <phoneticPr fontId="2"/>
  </si>
  <si>
    <t>やりやすい</t>
    <phoneticPr fontId="2"/>
  </si>
  <si>
    <t>上がった</t>
    <rPh sb="0" eb="1">
      <t>ア</t>
    </rPh>
    <phoneticPr fontId="2"/>
  </si>
  <si>
    <t>変わらない</t>
    <rPh sb="0" eb="1">
      <t>カ</t>
    </rPh>
    <phoneticPr fontId="2"/>
  </si>
  <si>
    <t>楽しかったですね</t>
    <rPh sb="0" eb="1">
      <t>タノ</t>
    </rPh>
    <phoneticPr fontId="2"/>
  </si>
  <si>
    <t>〇</t>
    <phoneticPr fontId="2"/>
  </si>
  <si>
    <t>出来た</t>
    <rPh sb="0" eb="2">
      <t>デキ</t>
    </rPh>
    <phoneticPr fontId="2"/>
  </si>
  <si>
    <t>やりにくかった</t>
    <phoneticPr fontId="2"/>
  </si>
  <si>
    <t>なし</t>
    <phoneticPr fontId="2"/>
  </si>
  <si>
    <t>✕</t>
    <phoneticPr fontId="2"/>
  </si>
  <si>
    <t>10回プレイ</t>
    <rPh sb="2" eb="3">
      <t>カイ</t>
    </rPh>
    <phoneticPr fontId="2"/>
  </si>
  <si>
    <t>C言語は大分前にやったから忘れてたが、これで少し思い出せた</t>
    <phoneticPr fontId="2"/>
  </si>
  <si>
    <t>普通</t>
    <rPh sb="0" eb="2">
      <t>フツウ</t>
    </rPh>
    <phoneticPr fontId="2"/>
  </si>
  <si>
    <t>問題が難しかったからかもしれませんが、少しやりずらかったです</t>
    <phoneticPr fontId="2"/>
  </si>
  <si>
    <r>
      <rPr>
        <sz val="11"/>
        <color theme="1"/>
        <rFont val="Yu Gothic"/>
        <family val="2"/>
        <charset val="128"/>
      </rPr>
      <t>〇</t>
    </r>
    <phoneticPr fontId="2"/>
  </si>
  <si>
    <t>タイピングスピードはあがった。</t>
    <phoneticPr fontId="2"/>
  </si>
  <si>
    <t>Missした時の音がうるせえ</t>
    <phoneticPr fontId="2"/>
  </si>
  <si>
    <t>ぶーの音がうざい</t>
    <phoneticPr fontId="2"/>
  </si>
  <si>
    <t>たまにプレイするのを忘れてたので、他で10回は出来るようにしました。</t>
    <phoneticPr fontId="2"/>
  </si>
  <si>
    <t>楽しい楽しい</t>
    <phoneticPr fontId="2"/>
  </si>
  <si>
    <t>寿司打の問題の方がやりやすかったです</t>
    <phoneticPr fontId="2"/>
  </si>
  <si>
    <t>最初は問題が難しかったですが、やってくうちに慣れてきました</t>
    <phoneticPr fontId="2"/>
  </si>
  <si>
    <t>プレイした人のみ</t>
    <rPh sb="5" eb="6">
      <t>ヒト</t>
    </rPh>
    <phoneticPr fontId="2"/>
  </si>
  <si>
    <t>分析結果</t>
    <rPh sb="0" eb="4">
      <t>ブンセキケッカ</t>
    </rPh>
    <phoneticPr fontId="2"/>
  </si>
  <si>
    <t>タイピング向上率</t>
    <rPh sb="5" eb="8">
      <t>コウジョウリツ</t>
    </rPh>
    <phoneticPr fontId="2"/>
  </si>
  <si>
    <t>テスト前</t>
    <rPh sb="3" eb="4">
      <t>マエ</t>
    </rPh>
    <phoneticPr fontId="2"/>
  </si>
  <si>
    <t>テスト後</t>
    <rPh sb="3" eb="4">
      <t>ゴ</t>
    </rPh>
    <phoneticPr fontId="2"/>
  </si>
  <si>
    <t>c</t>
    <phoneticPr fontId="2"/>
  </si>
  <si>
    <t>問題正答率</t>
    <rPh sb="0" eb="5">
      <t>モンダイセイトウリツ</t>
    </rPh>
    <phoneticPr fontId="2"/>
  </si>
  <si>
    <t>プレイ出来た人のみの結果</t>
    <rPh sb="3" eb="5">
      <t>デキ</t>
    </rPh>
    <rPh sb="6" eb="7">
      <t>ヒト</t>
    </rPh>
    <rPh sb="10" eb="12">
      <t>ケッカ</t>
    </rPh>
    <phoneticPr fontId="2"/>
  </si>
  <si>
    <t>タイピング力は大きくは向上しなかったものの、全体的な結果としては向上した。（e-typingで表すとワンランク上がった程度、例A-がA）
言語のタイピングに慣れただけでなく、ローマ字のタイピングとしての成長結果も少しではあるが出るという結果が出た。</t>
    <rPh sb="5" eb="6">
      <t>リョク</t>
    </rPh>
    <rPh sb="7" eb="8">
      <t>オオ</t>
    </rPh>
    <rPh sb="11" eb="13">
      <t>コウジョウ</t>
    </rPh>
    <rPh sb="22" eb="25">
      <t>ゼンタイテキ</t>
    </rPh>
    <rPh sb="26" eb="28">
      <t>ケッカ</t>
    </rPh>
    <rPh sb="32" eb="34">
      <t>コウジョウ</t>
    </rPh>
    <rPh sb="47" eb="48">
      <t>アラワ</t>
    </rPh>
    <rPh sb="55" eb="56">
      <t>ア</t>
    </rPh>
    <rPh sb="59" eb="61">
      <t>テイド</t>
    </rPh>
    <rPh sb="62" eb="63">
      <t>レイ</t>
    </rPh>
    <rPh sb="69" eb="71">
      <t>ゲンゴ</t>
    </rPh>
    <rPh sb="78" eb="79">
      <t>ナ</t>
    </rPh>
    <rPh sb="90" eb="91">
      <t>ジ</t>
    </rPh>
    <rPh sb="101" eb="105">
      <t>セイチョウケッカ</t>
    </rPh>
    <rPh sb="106" eb="107">
      <t>スコ</t>
    </rPh>
    <rPh sb="113" eb="114">
      <t>デ</t>
    </rPh>
    <rPh sb="118" eb="120">
      <t>ケッカ</t>
    </rPh>
    <rPh sb="121" eb="122">
      <t>デ</t>
    </rPh>
    <phoneticPr fontId="2"/>
  </si>
  <si>
    <t>きちんと解説等を見ている人のテスト結果が大きく向上していたため、全体としての正答率も増えていた。特に、一回目のテストで点数の低い人たちがスコアを伸ばす傾向にあった。
あまり正答率の伸びがなかった人もいた。（Kさん、Mさん）</t>
    <rPh sb="4" eb="6">
      <t>カイセツ</t>
    </rPh>
    <rPh sb="6" eb="7">
      <t>トウ</t>
    </rPh>
    <rPh sb="8" eb="9">
      <t>ミ</t>
    </rPh>
    <rPh sb="12" eb="13">
      <t>ヒト</t>
    </rPh>
    <rPh sb="17" eb="19">
      <t>ケッカ</t>
    </rPh>
    <rPh sb="20" eb="21">
      <t>オオ</t>
    </rPh>
    <rPh sb="23" eb="25">
      <t>コウジョウ</t>
    </rPh>
    <rPh sb="32" eb="34">
      <t>ゼンタイ</t>
    </rPh>
    <rPh sb="38" eb="41">
      <t>セイトウリツ</t>
    </rPh>
    <rPh sb="42" eb="43">
      <t>フ</t>
    </rPh>
    <rPh sb="48" eb="49">
      <t>トク</t>
    </rPh>
    <rPh sb="51" eb="54">
      <t>イッカイメ</t>
    </rPh>
    <rPh sb="59" eb="61">
      <t>テンスウ</t>
    </rPh>
    <rPh sb="62" eb="63">
      <t>ヒク</t>
    </rPh>
    <rPh sb="64" eb="65">
      <t>ヒト</t>
    </rPh>
    <rPh sb="72" eb="73">
      <t>ノ</t>
    </rPh>
    <rPh sb="75" eb="77">
      <t>ケイコウ</t>
    </rPh>
    <rPh sb="86" eb="89">
      <t>セイトウリツ</t>
    </rPh>
    <rPh sb="90" eb="91">
      <t>ノ</t>
    </rPh>
    <rPh sb="97" eb="98">
      <t>ヒト</t>
    </rPh>
    <phoneticPr fontId="2"/>
  </si>
  <si>
    <t>特に正解率が増えた問題</t>
  </si>
  <si>
    <t>6問（ループ処理）</t>
    <rPh sb="1" eb="2">
      <t>モン</t>
    </rPh>
    <rPh sb="6" eb="8">
      <t>ショリ</t>
    </rPh>
    <phoneticPr fontId="2"/>
  </si>
  <si>
    <t>8問（数学関数）</t>
    <rPh sb="1" eb="2">
      <t>モン</t>
    </rPh>
    <rPh sb="3" eb="7">
      <t>スウガクカンスウ</t>
    </rPh>
    <phoneticPr fontId="2"/>
  </si>
  <si>
    <t>問題：ループ処理を行う時に使用する文。答えがforの問題。他の選択肢は、break,if,switch
プログラミング未経験者にとってはかなり難しい問題かと思ったが、正答率が大きく増えた。要因として、英語の意味を理解するとある程度解けるという法則に気づいた人が多く、その影響で覚えやすかった事があると考える。</t>
    <rPh sb="0" eb="2">
      <t>モンダイ</t>
    </rPh>
    <rPh sb="6" eb="8">
      <t>ショリ</t>
    </rPh>
    <rPh sb="9" eb="10">
      <t>オコナ</t>
    </rPh>
    <rPh sb="11" eb="12">
      <t>トキ</t>
    </rPh>
    <rPh sb="13" eb="15">
      <t>シヨウ</t>
    </rPh>
    <rPh sb="17" eb="18">
      <t>ブン</t>
    </rPh>
    <rPh sb="19" eb="20">
      <t>コタ</t>
    </rPh>
    <rPh sb="26" eb="28">
      <t>モンダイ</t>
    </rPh>
    <rPh sb="29" eb="30">
      <t>タ</t>
    </rPh>
    <rPh sb="31" eb="34">
      <t>センタクシ</t>
    </rPh>
    <rPh sb="59" eb="63">
      <t>ミケイケンシャ</t>
    </rPh>
    <rPh sb="71" eb="72">
      <t>ムズカ</t>
    </rPh>
    <rPh sb="74" eb="76">
      <t>モンダイ</t>
    </rPh>
    <rPh sb="78" eb="79">
      <t>オモ</t>
    </rPh>
    <rPh sb="83" eb="86">
      <t>セイトウリツ</t>
    </rPh>
    <rPh sb="87" eb="88">
      <t>オオ</t>
    </rPh>
    <rPh sb="90" eb="91">
      <t>フ</t>
    </rPh>
    <rPh sb="94" eb="96">
      <t>ヨウイン</t>
    </rPh>
    <rPh sb="100" eb="102">
      <t>エイゴ</t>
    </rPh>
    <rPh sb="103" eb="105">
      <t>イミ</t>
    </rPh>
    <rPh sb="106" eb="108">
      <t>リカイ</t>
    </rPh>
    <rPh sb="113" eb="115">
      <t>テイド</t>
    </rPh>
    <rPh sb="115" eb="116">
      <t>ト</t>
    </rPh>
    <rPh sb="121" eb="123">
      <t>ホウソク</t>
    </rPh>
    <rPh sb="124" eb="125">
      <t>キ</t>
    </rPh>
    <rPh sb="128" eb="129">
      <t>ヒト</t>
    </rPh>
    <rPh sb="130" eb="131">
      <t>オオ</t>
    </rPh>
    <rPh sb="135" eb="137">
      <t>エイキョウ</t>
    </rPh>
    <rPh sb="138" eb="139">
      <t>オボ</t>
    </rPh>
    <rPh sb="145" eb="146">
      <t>コト</t>
    </rPh>
    <rPh sb="150" eb="151">
      <t>カンガ</t>
    </rPh>
    <phoneticPr fontId="2"/>
  </si>
  <si>
    <t>問題：数学関数を使用する際の適切なヘッダファイル名。答えは、math.h。他の選択肢は、stdio.h,stdlib.h,conio.h
この問題も、英語の意味が分かれば問題が解けるという法則を理解した人が増えた影響で正答率が上がったと考えられる。</t>
    <rPh sb="0" eb="2">
      <t>モンダイ</t>
    </rPh>
    <rPh sb="3" eb="7">
      <t>スウガクカンスウ</t>
    </rPh>
    <rPh sb="8" eb="10">
      <t>シヨウ</t>
    </rPh>
    <rPh sb="12" eb="13">
      <t>サイ</t>
    </rPh>
    <rPh sb="14" eb="16">
      <t>テキセツ</t>
    </rPh>
    <rPh sb="24" eb="25">
      <t>メイ</t>
    </rPh>
    <rPh sb="26" eb="27">
      <t>コタ</t>
    </rPh>
    <rPh sb="37" eb="38">
      <t>タ</t>
    </rPh>
    <rPh sb="39" eb="42">
      <t>センタクシ</t>
    </rPh>
    <rPh sb="71" eb="73">
      <t>モンダイ</t>
    </rPh>
    <rPh sb="75" eb="77">
      <t>エイゴ</t>
    </rPh>
    <rPh sb="78" eb="80">
      <t>イミ</t>
    </rPh>
    <rPh sb="81" eb="82">
      <t>ワ</t>
    </rPh>
    <rPh sb="85" eb="87">
      <t>モンダイ</t>
    </rPh>
    <rPh sb="88" eb="89">
      <t>ト</t>
    </rPh>
    <rPh sb="94" eb="96">
      <t>ホウソク</t>
    </rPh>
    <rPh sb="97" eb="99">
      <t>リカイ</t>
    </rPh>
    <rPh sb="101" eb="102">
      <t>ヒト</t>
    </rPh>
    <rPh sb="103" eb="104">
      <t>フ</t>
    </rPh>
    <rPh sb="106" eb="108">
      <t>エイキョウ</t>
    </rPh>
    <rPh sb="109" eb="112">
      <t>セイトウリツ</t>
    </rPh>
    <rPh sb="113" eb="114">
      <t>ア</t>
    </rPh>
    <rPh sb="118" eb="119">
      <t>カンガ</t>
    </rPh>
    <phoneticPr fontId="2"/>
  </si>
  <si>
    <t>タイピング力は大きくは向上しなかったものの、全体的な結果としては向上した。（e-typingで表すとワンランク上がった程度、例A-がA）
Cと比較すると、成長率は少し落ちた。問題の長さ（javascriptの方が少し長い）などが関係したか、たまたまかもしれない。
言語のタイピングに慣れただけでなく、ローマ字のタイピングとしての成長結果も少しではあるが出るという結果が出た。</t>
    <rPh sb="5" eb="6">
      <t>リョク</t>
    </rPh>
    <rPh sb="7" eb="8">
      <t>オオ</t>
    </rPh>
    <rPh sb="11" eb="13">
      <t>コウジョウ</t>
    </rPh>
    <rPh sb="22" eb="25">
      <t>ゼンタイテキ</t>
    </rPh>
    <rPh sb="26" eb="28">
      <t>ケッカ</t>
    </rPh>
    <rPh sb="32" eb="34">
      <t>コウジョウ</t>
    </rPh>
    <rPh sb="47" eb="48">
      <t>アラワ</t>
    </rPh>
    <rPh sb="55" eb="56">
      <t>ア</t>
    </rPh>
    <rPh sb="59" eb="61">
      <t>テイド</t>
    </rPh>
    <rPh sb="62" eb="63">
      <t>レイ</t>
    </rPh>
    <rPh sb="71" eb="73">
      <t>ヒカク</t>
    </rPh>
    <rPh sb="77" eb="80">
      <t>セイチョウリツ</t>
    </rPh>
    <rPh sb="81" eb="82">
      <t>スコ</t>
    </rPh>
    <rPh sb="83" eb="84">
      <t>オ</t>
    </rPh>
    <rPh sb="87" eb="89">
      <t>モンダイ</t>
    </rPh>
    <rPh sb="90" eb="91">
      <t>ナガ</t>
    </rPh>
    <rPh sb="104" eb="105">
      <t>ホウ</t>
    </rPh>
    <rPh sb="106" eb="107">
      <t>スコ</t>
    </rPh>
    <rPh sb="108" eb="109">
      <t>ナガ</t>
    </rPh>
    <rPh sb="114" eb="116">
      <t>カンケイ</t>
    </rPh>
    <rPh sb="132" eb="134">
      <t>ゲンゴ</t>
    </rPh>
    <rPh sb="141" eb="142">
      <t>ナ</t>
    </rPh>
    <rPh sb="153" eb="154">
      <t>ジ</t>
    </rPh>
    <rPh sb="164" eb="168">
      <t>セイチョウケッカ</t>
    </rPh>
    <rPh sb="169" eb="170">
      <t>スコ</t>
    </rPh>
    <rPh sb="176" eb="177">
      <t>デ</t>
    </rPh>
    <rPh sb="181" eb="183">
      <t>ケッカ</t>
    </rPh>
    <rPh sb="184" eb="185">
      <t>デ</t>
    </rPh>
    <phoneticPr fontId="2"/>
  </si>
  <si>
    <t>きちんと解説等を見ている人のテスト結果が大きく向上していたため、全体としての正答率も増えていた。特に、一回目のテストで点数の低い人たちがスコアを伸ばす傾向にあった。
あまり正答率の伸びがなかった人もいた。（Yさん、Kさん）</t>
    <rPh sb="4" eb="6">
      <t>カイセツ</t>
    </rPh>
    <rPh sb="6" eb="7">
      <t>トウ</t>
    </rPh>
    <rPh sb="8" eb="9">
      <t>ミ</t>
    </rPh>
    <rPh sb="12" eb="13">
      <t>ヒト</t>
    </rPh>
    <rPh sb="17" eb="19">
      <t>ケッカ</t>
    </rPh>
    <rPh sb="20" eb="21">
      <t>オオ</t>
    </rPh>
    <rPh sb="23" eb="25">
      <t>コウジョウ</t>
    </rPh>
    <rPh sb="32" eb="34">
      <t>ゼンタイ</t>
    </rPh>
    <rPh sb="38" eb="41">
      <t>セイトウリツ</t>
    </rPh>
    <rPh sb="42" eb="43">
      <t>フ</t>
    </rPh>
    <rPh sb="48" eb="49">
      <t>トク</t>
    </rPh>
    <rPh sb="51" eb="54">
      <t>イッカイメ</t>
    </rPh>
    <rPh sb="59" eb="61">
      <t>テンスウ</t>
    </rPh>
    <rPh sb="62" eb="63">
      <t>ヒク</t>
    </rPh>
    <rPh sb="64" eb="65">
      <t>ヒト</t>
    </rPh>
    <rPh sb="72" eb="73">
      <t>ノ</t>
    </rPh>
    <rPh sb="75" eb="77">
      <t>ケイコウ</t>
    </rPh>
    <rPh sb="86" eb="89">
      <t>セイトウリツ</t>
    </rPh>
    <rPh sb="90" eb="91">
      <t>ノ</t>
    </rPh>
    <rPh sb="97" eb="98">
      <t>ヒト</t>
    </rPh>
    <phoneticPr fontId="2"/>
  </si>
  <si>
    <t>6問（イベント作成）</t>
    <rPh sb="1" eb="2">
      <t>モン</t>
    </rPh>
    <rPh sb="7" eb="9">
      <t>サクセイ</t>
    </rPh>
    <phoneticPr fontId="2"/>
  </si>
  <si>
    <t>問題：イベントの作成を行う文。答えがaddEventListenerの問題。他の選択肢は、Event,onclick,function
addEventListenerはJavaScriptで用意した問題の中でも特に問題文が長く、特徴的な問題だった為、ちゃんと解説までみて学習した人にとっては、意識して覚えることが出来たとみられる。</t>
    <phoneticPr fontId="2"/>
  </si>
  <si>
    <t>感想</t>
    <rPh sb="0" eb="2">
      <t>カンソウ</t>
    </rPh>
    <phoneticPr fontId="2"/>
  </si>
  <si>
    <t>JavaScriptは特にこの問題が成長したというよりは全体的にバランスよく正答率が増えていた。CのMath.hのように、英語だけで解ける問題が少なかったため、あまり解説を見ていない人は伸び悩み、きちんと解説まで見てくれた人がバランスよく学習出来た形になった。</t>
    <rPh sb="11" eb="12">
      <t>トク</t>
    </rPh>
    <rPh sb="15" eb="17">
      <t>モンダイ</t>
    </rPh>
    <rPh sb="18" eb="20">
      <t>セイチョウ</t>
    </rPh>
    <rPh sb="28" eb="31">
      <t>ゼンタイテキ</t>
    </rPh>
    <rPh sb="38" eb="41">
      <t>セイトウリツ</t>
    </rPh>
    <rPh sb="42" eb="43">
      <t>フ</t>
    </rPh>
    <rPh sb="61" eb="63">
      <t>エイゴ</t>
    </rPh>
    <rPh sb="66" eb="67">
      <t>ト</t>
    </rPh>
    <rPh sb="69" eb="71">
      <t>モンダイ</t>
    </rPh>
    <rPh sb="72" eb="73">
      <t>ショウ</t>
    </rPh>
    <rPh sb="83" eb="85">
      <t>カイセツ</t>
    </rPh>
    <rPh sb="86" eb="87">
      <t>ミ</t>
    </rPh>
    <rPh sb="91" eb="92">
      <t>ヒト</t>
    </rPh>
    <rPh sb="93" eb="94">
      <t>ノ</t>
    </rPh>
    <rPh sb="95" eb="96">
      <t>ナヤ</t>
    </rPh>
    <rPh sb="102" eb="104">
      <t>カイセツ</t>
    </rPh>
    <rPh sb="106" eb="107">
      <t>ミ</t>
    </rPh>
    <rPh sb="111" eb="112">
      <t>ヒト</t>
    </rPh>
    <rPh sb="119" eb="121">
      <t>ガクシュウ</t>
    </rPh>
    <rPh sb="121" eb="123">
      <t>デキ</t>
    </rPh>
    <rPh sb="124" eb="125">
      <t>カタチ</t>
    </rPh>
    <phoneticPr fontId="2"/>
  </si>
  <si>
    <t>問題の特徴を掴んだ人が、それに合った問題の正答率を上げたという印象。文字列関数の問題など、C言語を学んだ人でもあまりプログラムで使用しないような問題は正答率は増えなかった。</t>
    <rPh sb="0" eb="2">
      <t>モンダイ</t>
    </rPh>
    <rPh sb="3" eb="5">
      <t>トクチョウ</t>
    </rPh>
    <rPh sb="6" eb="7">
      <t>ツカ</t>
    </rPh>
    <rPh sb="9" eb="10">
      <t>ヒト</t>
    </rPh>
    <rPh sb="15" eb="16">
      <t>ア</t>
    </rPh>
    <rPh sb="18" eb="20">
      <t>モンダイ</t>
    </rPh>
    <rPh sb="21" eb="24">
      <t>セイトウリツ</t>
    </rPh>
    <rPh sb="25" eb="26">
      <t>ア</t>
    </rPh>
    <rPh sb="31" eb="33">
      <t>インショウ</t>
    </rPh>
    <rPh sb="34" eb="39">
      <t>モジレツカンスウ</t>
    </rPh>
    <rPh sb="40" eb="42">
      <t>モンダイ</t>
    </rPh>
    <rPh sb="46" eb="48">
      <t>ゲンゴ</t>
    </rPh>
    <rPh sb="49" eb="50">
      <t>マナ</t>
    </rPh>
    <rPh sb="52" eb="53">
      <t>ヒト</t>
    </rPh>
    <rPh sb="64" eb="66">
      <t>シヨウ</t>
    </rPh>
    <rPh sb="72" eb="74">
      <t>モンダイ</t>
    </rPh>
    <rPh sb="75" eb="78">
      <t>セイトウリツ</t>
    </rPh>
    <rPh sb="79" eb="80">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</si>
</sst>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Yu Gothic"/>
      <family val="2"/>
      <scheme val="minor"/>
    </font>
    <font>
      <sz val="11"/>
      <color theme="1"/>
      <name val="Yu Gothic"/>
      <family val="2"/>
      <charset val="128"/>
    </font>
    <font>
      <sz val="6"/>
      <name val="Yu Gothic"/>
      <family val="3"/>
      <charset val="128"/>
      <scheme val="minor"/>
    </font>
    <font>
      <sz val="11"/>
      <color theme="1"/>
      <name val="Segoe UI Symbol"/>
      <family val="2"/>
    </font>
    <font>
      <sz val="11"/>
      <color theme="1"/>
      <name val="Yu Gothic"/>
      <family val="2"/>
    </font>
    <font>
      <sz val="11"/>
      <color theme="1"/>
      <name val="ＭＳ Ｐゴシック"/>
      <family val="2"/>
      <charset val="128"/>
    </font>
    <font>
      <sz val="11"/>
      <color theme="1"/>
      <name val="Yu Gothic"/>
      <family val="2"/>
      <scheme val="minor"/>
    </font>
    <font>
      <sz val="11"/>
      <color theme="1"/>
      <name val="Segoe UI Symbol"/>
      <family val="1"/>
    </font>
    <font>
      <sz val="11"/>
      <color rgb="FF202124"/>
      <name val="ＭＳ ゴシック"/>
      <family val="3"/>
      <charset val="128"/>
    </font>
  </fonts>
  <fills count="2">
    <fill>
      <patternFill patternType="none"/>
    </fill>
    <fill>
      <patternFill patternType="gray125"/>
    </fill>
  </fills>
  <borders count="1">
    <border>
      <left/>
      <right/>
      <top/>
      <bottom/>
      <diagonal/>
    </border>
  </borders>
  <cellStyleXfs count="2">
    <xf numFmtId="0" fontId="0" fillId="0" borderId="0"/>
    <xf numFmtId="9" fontId="6" fillId="0" borderId="0" applyFont="0" applyFill="0" applyBorder="0" applyAlignment="0" applyProtection="0">
      <alignment vertical="center"/>
    </xf>
  </cellStyleXfs>
  <cellXfs count="13">
    <xf numFmtId="0" fontId="0" fillId="0" borderId="0" xfId="0"/>
    <xf numFmtId="0" fontId="3" fillId="0" borderId="0" xfId="0" applyFont="1"/>
    <xf numFmtId="0" fontId="1" fillId="0" borderId="0" xfId="0" applyFont="1"/>
    <xf numFmtId="0" fontId="5" fillId="0" borderId="0" xfId="0" applyFont="1"/>
    <xf numFmtId="0" fontId="7" fillId="0" borderId="0" xfId="0" applyFont="1"/>
    <xf numFmtId="0" fontId="8" fillId="0" borderId="0" xfId="0" applyFont="1"/>
    <xf numFmtId="9" fontId="0" fillId="0" borderId="0" xfId="1" applyFont="1" applyAlignment="1"/>
    <xf numFmtId="176" fontId="0" fillId="0" borderId="0" xfId="0" applyNumberFormat="1"/>
    <xf numFmtId="0" fontId="0" fillId="0" borderId="0" xfId="0" applyAlignment="1">
      <alignment horizontal="center"/>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J25"/>
  <sheetViews>
    <sheetView tabSelected="1" zoomScale="90" zoomScaleNormal="90" workbookViewId="0"/>
  </sheetViews>
  <sheetFormatPr defaultRowHeight="18.75"/>
  <cols>
    <col min="3" max="3" width="15.125" bestFit="1" customWidth="1"/>
    <col min="4" max="4" width="15.125" customWidth="1"/>
    <col min="5" max="5" width="17.25" bestFit="1" customWidth="1"/>
    <col min="6" max="6" width="11" bestFit="1" customWidth="1"/>
    <col min="7" max="7" width="9" bestFit="1" customWidth="1"/>
    <col min="8" max="9" width="15.125" bestFit="1" customWidth="1"/>
    <col min="10" max="10" width="11" bestFit="1" customWidth="1"/>
    <col min="11" max="12" width="13" bestFit="1" customWidth="1"/>
    <col min="13" max="13" width="15.125" bestFit="1" customWidth="1"/>
    <col min="14" max="14" width="13" bestFit="1" customWidth="1"/>
    <col min="19" max="19" width="7.125" bestFit="1" customWidth="1"/>
    <col min="20" max="20" width="15.125" bestFit="1" customWidth="1"/>
    <col min="21" max="21" width="14.875" bestFit="1" customWidth="1"/>
    <col min="22" max="22" width="19.25" bestFit="1" customWidth="1"/>
    <col min="23" max="23" width="15.125" bestFit="1" customWidth="1"/>
    <col min="24" max="24" width="11" bestFit="1" customWidth="1"/>
    <col min="25" max="25" width="17.25" bestFit="1" customWidth="1"/>
    <col min="26" max="28" width="12.75" bestFit="1" customWidth="1"/>
    <col min="29" max="29" width="15.125" bestFit="1" customWidth="1"/>
    <col min="30" max="32" width="12.75" bestFit="1" customWidth="1"/>
    <col min="33" max="33" width="15.125" bestFit="1" customWidth="1"/>
    <col min="34" max="34" width="14.25" bestFit="1" customWidth="1"/>
    <col min="35" max="35" width="8.875" customWidth="1"/>
  </cols>
  <sheetData>
    <row r="2" spans="2:36">
      <c r="F2" t="s">
        <v>11</v>
      </c>
      <c r="G2" t="s">
        <v>13</v>
      </c>
      <c r="H2" t="s">
        <v>16</v>
      </c>
      <c r="I2" t="s">
        <v>18</v>
      </c>
      <c r="J2" t="s">
        <v>25</v>
      </c>
      <c r="K2" t="s">
        <v>26</v>
      </c>
      <c r="L2" t="s">
        <v>27</v>
      </c>
      <c r="M2" t="s">
        <v>28</v>
      </c>
      <c r="N2" t="s">
        <v>29</v>
      </c>
      <c r="O2" t="s">
        <v>30</v>
      </c>
      <c r="Z2" t="s">
        <v>11</v>
      </c>
      <c r="AA2" t="s">
        <v>13</v>
      </c>
      <c r="AB2" t="s">
        <v>16</v>
      </c>
      <c r="AC2" t="s">
        <v>18</v>
      </c>
      <c r="AD2" t="s">
        <v>25</v>
      </c>
      <c r="AE2" t="s">
        <v>26</v>
      </c>
      <c r="AF2" t="s">
        <v>27</v>
      </c>
      <c r="AG2" t="s">
        <v>28</v>
      </c>
      <c r="AH2" t="s">
        <v>29</v>
      </c>
      <c r="AI2" t="s">
        <v>30</v>
      </c>
    </row>
    <row r="3" spans="2:36">
      <c r="B3" t="s">
        <v>3</v>
      </c>
      <c r="C3" t="s">
        <v>0</v>
      </c>
      <c r="D3" t="s">
        <v>57</v>
      </c>
      <c r="E3" t="s">
        <v>1</v>
      </c>
      <c r="F3" t="s">
        <v>12</v>
      </c>
      <c r="G3" t="s">
        <v>14</v>
      </c>
      <c r="H3" t="s">
        <v>15</v>
      </c>
      <c r="I3" t="s">
        <v>17</v>
      </c>
      <c r="J3" t="s">
        <v>19</v>
      </c>
      <c r="K3" t="s">
        <v>20</v>
      </c>
      <c r="L3" t="s">
        <v>21</v>
      </c>
      <c r="M3" t="s">
        <v>22</v>
      </c>
      <c r="N3" t="s">
        <v>23</v>
      </c>
      <c r="O3" t="s">
        <v>24</v>
      </c>
      <c r="P3" t="s">
        <v>36</v>
      </c>
      <c r="S3" t="s">
        <v>3</v>
      </c>
      <c r="T3" t="s">
        <v>58</v>
      </c>
      <c r="U3" t="s">
        <v>57</v>
      </c>
      <c r="V3" t="s">
        <v>59</v>
      </c>
      <c r="W3" t="s">
        <v>60</v>
      </c>
      <c r="X3" t="s">
        <v>61</v>
      </c>
      <c r="Y3" t="s">
        <v>62</v>
      </c>
      <c r="Z3" t="s">
        <v>12</v>
      </c>
      <c r="AA3" t="s">
        <v>14</v>
      </c>
      <c r="AB3" t="s">
        <v>15</v>
      </c>
      <c r="AC3" t="s">
        <v>17</v>
      </c>
      <c r="AD3" t="s">
        <v>19</v>
      </c>
      <c r="AE3" t="s">
        <v>20</v>
      </c>
      <c r="AF3" t="s">
        <v>21</v>
      </c>
      <c r="AG3" t="s">
        <v>22</v>
      </c>
      <c r="AH3" t="s">
        <v>23</v>
      </c>
      <c r="AI3" t="s">
        <v>24</v>
      </c>
      <c r="AJ3" t="s">
        <v>36</v>
      </c>
    </row>
    <row r="4" spans="2:36">
      <c r="B4" t="s">
        <v>2</v>
      </c>
      <c r="C4" t="s">
        <v>9</v>
      </c>
      <c r="D4">
        <v>111</v>
      </c>
      <c r="E4" t="s">
        <v>10</v>
      </c>
      <c r="F4" t="s">
        <v>31</v>
      </c>
      <c r="G4" s="1" t="s">
        <v>32</v>
      </c>
      <c r="H4" t="s">
        <v>31</v>
      </c>
      <c r="I4" s="1" t="s">
        <v>32</v>
      </c>
      <c r="J4" s="1" t="s">
        <v>32</v>
      </c>
      <c r="K4" s="1" t="s">
        <v>32</v>
      </c>
      <c r="L4" s="1" t="s">
        <v>32</v>
      </c>
      <c r="M4" s="1" t="s">
        <v>32</v>
      </c>
      <c r="N4" s="1" t="s">
        <v>33</v>
      </c>
      <c r="O4" s="1" t="s">
        <v>32</v>
      </c>
      <c r="P4">
        <f>COUNTIF(F4:O4,"〇")*10/COUNTA(F4:O4)</f>
        <v>3</v>
      </c>
      <c r="S4" t="s">
        <v>2</v>
      </c>
      <c r="T4" t="s">
        <v>64</v>
      </c>
      <c r="U4">
        <v>104</v>
      </c>
      <c r="V4" t="s">
        <v>65</v>
      </c>
      <c r="W4" t="s">
        <v>66</v>
      </c>
      <c r="X4" t="s">
        <v>67</v>
      </c>
      <c r="Y4" t="s">
        <v>68</v>
      </c>
      <c r="Z4" t="s">
        <v>69</v>
      </c>
      <c r="AA4" s="2" t="s">
        <v>69</v>
      </c>
      <c r="AB4" s="2" t="s">
        <v>69</v>
      </c>
      <c r="AC4" s="3" t="s">
        <v>69</v>
      </c>
      <c r="AD4" s="2" t="s">
        <v>69</v>
      </c>
      <c r="AE4" s="2" t="s">
        <v>69</v>
      </c>
      <c r="AF4" s="2" t="s">
        <v>69</v>
      </c>
      <c r="AG4" s="2" t="s">
        <v>69</v>
      </c>
      <c r="AH4" s="2" t="s">
        <v>69</v>
      </c>
      <c r="AI4" s="2" t="s">
        <v>69</v>
      </c>
      <c r="AJ4">
        <f>COUNTIF(Z4:AI4,"〇")*10/COUNTA(Z4:AI4)</f>
        <v>10</v>
      </c>
    </row>
    <row r="5" spans="2:36">
      <c r="B5" t="s">
        <v>4</v>
      </c>
      <c r="C5" t="s">
        <v>34</v>
      </c>
      <c r="D5">
        <v>158</v>
      </c>
      <c r="E5" t="s">
        <v>35</v>
      </c>
      <c r="F5" s="1" t="s">
        <v>32</v>
      </c>
      <c r="G5" s="1" t="s">
        <v>32</v>
      </c>
      <c r="H5" s="1" t="s">
        <v>32</v>
      </c>
      <c r="I5" s="1" t="s">
        <v>32</v>
      </c>
      <c r="J5" s="1" t="s">
        <v>32</v>
      </c>
      <c r="K5" s="1" t="s">
        <v>32</v>
      </c>
      <c r="L5" s="1" t="s">
        <v>32</v>
      </c>
      <c r="M5" s="1" t="s">
        <v>32</v>
      </c>
      <c r="N5" s="1" t="s">
        <v>32</v>
      </c>
      <c r="O5" s="1" t="s">
        <v>33</v>
      </c>
      <c r="P5">
        <f t="shared" ref="P5:P23" si="0">COUNTIF(F5:O5,"〇")*10/COUNTA(F5:O5)</f>
        <v>1</v>
      </c>
      <c r="S5" t="s">
        <v>4</v>
      </c>
      <c r="T5" t="s">
        <v>70</v>
      </c>
      <c r="U5">
        <v>163</v>
      </c>
      <c r="V5" t="s">
        <v>71</v>
      </c>
      <c r="W5" t="s">
        <v>66</v>
      </c>
      <c r="X5" t="s">
        <v>66</v>
      </c>
      <c r="Y5" t="s">
        <v>72</v>
      </c>
      <c r="Z5" s="2" t="s">
        <v>69</v>
      </c>
      <c r="AA5" s="2" t="s">
        <v>69</v>
      </c>
      <c r="AB5" s="1" t="s">
        <v>73</v>
      </c>
      <c r="AC5" s="2" t="s">
        <v>69</v>
      </c>
      <c r="AD5" s="1" t="s">
        <v>73</v>
      </c>
      <c r="AE5" s="2" t="s">
        <v>69</v>
      </c>
      <c r="AF5" s="2" t="s">
        <v>69</v>
      </c>
      <c r="AG5" s="2" t="s">
        <v>69</v>
      </c>
      <c r="AH5" s="2" t="s">
        <v>69</v>
      </c>
      <c r="AI5" s="2" t="s">
        <v>69</v>
      </c>
      <c r="AJ5">
        <f t="shared" ref="AJ5:AJ10" si="1">COUNTIF(Z5:AI5,"〇")*10/COUNTA(Z5:AI5)</f>
        <v>8</v>
      </c>
    </row>
    <row r="6" spans="2:36">
      <c r="B6" t="s">
        <v>5</v>
      </c>
      <c r="C6" t="s">
        <v>34</v>
      </c>
      <c r="D6">
        <v>154</v>
      </c>
      <c r="E6" t="s">
        <v>37</v>
      </c>
      <c r="F6" t="s">
        <v>31</v>
      </c>
      <c r="G6" t="s">
        <v>31</v>
      </c>
      <c r="H6" s="1" t="s">
        <v>32</v>
      </c>
      <c r="I6" t="s">
        <v>31</v>
      </c>
      <c r="J6" t="s">
        <v>31</v>
      </c>
      <c r="K6" t="s">
        <v>31</v>
      </c>
      <c r="L6" t="s">
        <v>31</v>
      </c>
      <c r="M6" t="s">
        <v>31</v>
      </c>
      <c r="N6" t="s">
        <v>31</v>
      </c>
      <c r="O6" t="s">
        <v>31</v>
      </c>
      <c r="P6">
        <f t="shared" si="0"/>
        <v>9</v>
      </c>
      <c r="S6" t="s">
        <v>5</v>
      </c>
      <c r="T6" t="s">
        <v>74</v>
      </c>
      <c r="U6">
        <v>172</v>
      </c>
      <c r="V6" t="s">
        <v>65</v>
      </c>
      <c r="W6" t="s">
        <v>66</v>
      </c>
      <c r="X6" t="s">
        <v>66</v>
      </c>
      <c r="Y6" t="s">
        <v>75</v>
      </c>
      <c r="Z6" s="2" t="s">
        <v>69</v>
      </c>
      <c r="AA6" s="2" t="s">
        <v>69</v>
      </c>
      <c r="AB6" s="2" t="s">
        <v>69</v>
      </c>
      <c r="AC6" s="2" t="s">
        <v>69</v>
      </c>
      <c r="AD6" s="1" t="s">
        <v>73</v>
      </c>
      <c r="AE6" s="2" t="s">
        <v>69</v>
      </c>
      <c r="AF6" s="2" t="s">
        <v>69</v>
      </c>
      <c r="AG6" s="2" t="s">
        <v>69</v>
      </c>
      <c r="AH6" s="2" t="s">
        <v>69</v>
      </c>
      <c r="AI6" s="1" t="s">
        <v>73</v>
      </c>
      <c r="AJ6">
        <f t="shared" si="1"/>
        <v>8</v>
      </c>
    </row>
    <row r="7" spans="2:36">
      <c r="B7" t="s">
        <v>6</v>
      </c>
      <c r="C7" t="s">
        <v>9</v>
      </c>
      <c r="D7">
        <v>99</v>
      </c>
      <c r="E7" t="s">
        <v>38</v>
      </c>
      <c r="F7" s="1" t="s">
        <v>32</v>
      </c>
      <c r="G7" s="1" t="s">
        <v>32</v>
      </c>
      <c r="H7" t="s">
        <v>31</v>
      </c>
      <c r="I7" t="s">
        <v>31</v>
      </c>
      <c r="J7" s="1" t="s">
        <v>32</v>
      </c>
      <c r="K7" s="1" t="s">
        <v>33</v>
      </c>
      <c r="L7" s="1" t="s">
        <v>33</v>
      </c>
      <c r="M7" s="1" t="s">
        <v>33</v>
      </c>
      <c r="N7" s="1" t="s">
        <v>33</v>
      </c>
      <c r="O7" s="1" t="s">
        <v>32</v>
      </c>
      <c r="P7">
        <f t="shared" si="0"/>
        <v>6</v>
      </c>
      <c r="S7" t="s">
        <v>6</v>
      </c>
      <c r="T7" t="s">
        <v>70</v>
      </c>
      <c r="U7">
        <v>142</v>
      </c>
      <c r="V7" t="s">
        <v>76</v>
      </c>
      <c r="W7" t="s">
        <v>67</v>
      </c>
      <c r="X7" t="s">
        <v>66</v>
      </c>
      <c r="Y7" t="s">
        <v>72</v>
      </c>
      <c r="Z7" s="2" t="s">
        <v>69</v>
      </c>
      <c r="AA7" s="2" t="s">
        <v>69</v>
      </c>
      <c r="AB7" s="1" t="s">
        <v>73</v>
      </c>
      <c r="AC7" s="2" t="s">
        <v>69</v>
      </c>
      <c r="AD7" s="2" t="s">
        <v>69</v>
      </c>
      <c r="AE7" s="2" t="s">
        <v>69</v>
      </c>
      <c r="AF7" s="2" t="s">
        <v>69</v>
      </c>
      <c r="AG7" s="2" t="s">
        <v>69</v>
      </c>
      <c r="AH7" s="1" t="s">
        <v>73</v>
      </c>
      <c r="AI7" s="2" t="s">
        <v>69</v>
      </c>
      <c r="AJ7">
        <f t="shared" si="1"/>
        <v>8</v>
      </c>
    </row>
    <row r="8" spans="2:36">
      <c r="B8" t="s">
        <v>5</v>
      </c>
      <c r="C8" t="s">
        <v>9</v>
      </c>
      <c r="D8">
        <v>121</v>
      </c>
      <c r="E8" s="2" t="s">
        <v>39</v>
      </c>
      <c r="F8" s="2" t="s">
        <v>31</v>
      </c>
      <c r="G8" s="1" t="s">
        <v>33</v>
      </c>
      <c r="H8" s="1" t="s">
        <v>32</v>
      </c>
      <c r="I8" s="1" t="s">
        <v>32</v>
      </c>
      <c r="J8" s="1" t="s">
        <v>32</v>
      </c>
      <c r="K8" s="1" t="s">
        <v>32</v>
      </c>
      <c r="L8" s="1" t="s">
        <v>32</v>
      </c>
      <c r="M8" s="1" t="s">
        <v>32</v>
      </c>
      <c r="N8" s="1" t="s">
        <v>32</v>
      </c>
      <c r="O8" s="1" t="s">
        <v>32</v>
      </c>
      <c r="P8">
        <f t="shared" si="0"/>
        <v>2</v>
      </c>
      <c r="S8" t="s">
        <v>5</v>
      </c>
      <c r="T8" t="s">
        <v>70</v>
      </c>
      <c r="U8">
        <v>113</v>
      </c>
      <c r="V8" t="s">
        <v>71</v>
      </c>
      <c r="W8" s="2" t="s">
        <v>67</v>
      </c>
      <c r="X8" s="2" t="s">
        <v>67</v>
      </c>
      <c r="Y8" s="2" t="s">
        <v>77</v>
      </c>
      <c r="Z8" s="1" t="s">
        <v>73</v>
      </c>
      <c r="AA8" s="2" t="s">
        <v>69</v>
      </c>
      <c r="AB8" s="1" t="s">
        <v>73</v>
      </c>
      <c r="AC8" s="1" t="s">
        <v>73</v>
      </c>
      <c r="AD8" s="1" t="s">
        <v>73</v>
      </c>
      <c r="AE8" s="1" t="s">
        <v>78</v>
      </c>
      <c r="AF8" s="1" t="s">
        <v>73</v>
      </c>
      <c r="AG8" s="1" t="s">
        <v>78</v>
      </c>
      <c r="AH8" s="1" t="s">
        <v>78</v>
      </c>
      <c r="AI8" s="1" t="s">
        <v>73</v>
      </c>
      <c r="AJ8">
        <f t="shared" si="1"/>
        <v>4</v>
      </c>
    </row>
    <row r="9" spans="2:36">
      <c r="B9" t="s">
        <v>7</v>
      </c>
      <c r="C9" t="s">
        <v>34</v>
      </c>
      <c r="D9">
        <v>223</v>
      </c>
      <c r="E9" s="2" t="s">
        <v>37</v>
      </c>
      <c r="F9" s="1" t="s">
        <v>33</v>
      </c>
      <c r="G9" s="1" t="s">
        <v>33</v>
      </c>
      <c r="H9" s="1" t="s">
        <v>33</v>
      </c>
      <c r="I9" s="1" t="s">
        <v>33</v>
      </c>
      <c r="J9" s="1" t="s">
        <v>32</v>
      </c>
      <c r="K9" s="1" t="s">
        <v>33</v>
      </c>
      <c r="L9" s="1" t="s">
        <v>32</v>
      </c>
      <c r="M9" s="1" t="s">
        <v>33</v>
      </c>
      <c r="N9" s="1" t="s">
        <v>32</v>
      </c>
      <c r="O9" s="1" t="s">
        <v>32</v>
      </c>
      <c r="P9">
        <f t="shared" si="0"/>
        <v>6</v>
      </c>
      <c r="S9" t="s">
        <v>7</v>
      </c>
      <c r="T9" t="s">
        <v>74</v>
      </c>
      <c r="U9">
        <v>243</v>
      </c>
      <c r="V9" t="s">
        <v>76</v>
      </c>
      <c r="W9" s="2" t="s">
        <v>66</v>
      </c>
      <c r="X9" s="2" t="s">
        <v>67</v>
      </c>
      <c r="Y9" s="2" t="s">
        <v>79</v>
      </c>
      <c r="Z9" s="2" t="s">
        <v>69</v>
      </c>
      <c r="AA9" s="1" t="s">
        <v>73</v>
      </c>
      <c r="AB9" s="1" t="s">
        <v>78</v>
      </c>
      <c r="AC9" s="1" t="s">
        <v>78</v>
      </c>
      <c r="AD9" s="1" t="s">
        <v>73</v>
      </c>
      <c r="AE9" s="1" t="s">
        <v>78</v>
      </c>
      <c r="AF9" s="1" t="s">
        <v>78</v>
      </c>
      <c r="AG9" s="1" t="s">
        <v>78</v>
      </c>
      <c r="AH9" s="1" t="s">
        <v>73</v>
      </c>
      <c r="AI9" s="1" t="s">
        <v>78</v>
      </c>
      <c r="AJ9">
        <f t="shared" si="1"/>
        <v>7</v>
      </c>
    </row>
    <row r="10" spans="2:36">
      <c r="B10" t="s">
        <v>8</v>
      </c>
      <c r="C10" t="s">
        <v>34</v>
      </c>
      <c r="D10">
        <v>201</v>
      </c>
      <c r="E10" s="2" t="s">
        <v>10</v>
      </c>
      <c r="F10" s="1" t="s">
        <v>32</v>
      </c>
      <c r="G10" s="1" t="s">
        <v>32</v>
      </c>
      <c r="H10" s="1" t="s">
        <v>33</v>
      </c>
      <c r="I10" s="1" t="s">
        <v>33</v>
      </c>
      <c r="J10" s="1" t="s">
        <v>33</v>
      </c>
      <c r="K10" s="1" t="s">
        <v>32</v>
      </c>
      <c r="L10" s="1" t="s">
        <v>33</v>
      </c>
      <c r="M10" s="1" t="s">
        <v>32</v>
      </c>
      <c r="N10" s="1" t="s">
        <v>32</v>
      </c>
      <c r="O10" s="1" t="s">
        <v>33</v>
      </c>
      <c r="P10">
        <f t="shared" si="0"/>
        <v>5</v>
      </c>
      <c r="S10" t="s">
        <v>8</v>
      </c>
      <c r="T10" t="s">
        <v>70</v>
      </c>
      <c r="U10">
        <v>241</v>
      </c>
      <c r="V10" t="s">
        <v>76</v>
      </c>
      <c r="W10" s="2" t="s">
        <v>66</v>
      </c>
      <c r="X10" s="2" t="s">
        <v>66</v>
      </c>
      <c r="Y10" s="2" t="s">
        <v>80</v>
      </c>
      <c r="Z10" s="2" t="s">
        <v>69</v>
      </c>
      <c r="AA10" s="1" t="s">
        <v>73</v>
      </c>
      <c r="AB10" s="1" t="s">
        <v>78</v>
      </c>
      <c r="AC10" s="1" t="s">
        <v>73</v>
      </c>
      <c r="AD10" s="1" t="s">
        <v>78</v>
      </c>
      <c r="AE10" s="1" t="s">
        <v>78</v>
      </c>
      <c r="AF10" s="1" t="s">
        <v>78</v>
      </c>
      <c r="AG10" s="1" t="s">
        <v>78</v>
      </c>
      <c r="AH10" s="1" t="s">
        <v>78</v>
      </c>
      <c r="AI10" s="1" t="s">
        <v>73</v>
      </c>
      <c r="AJ10">
        <f t="shared" si="1"/>
        <v>7</v>
      </c>
    </row>
    <row r="11" spans="2:36">
      <c r="B11" t="s">
        <v>55</v>
      </c>
      <c r="C11">
        <f>COUNTIF(C4:C10,"あり")/COUNTA(C4:C10)</f>
        <v>0.5714285714285714</v>
      </c>
      <c r="D11">
        <f>SUM(D4:D10)/COUNTA(D4:D10)</f>
        <v>152.42857142857142</v>
      </c>
      <c r="E11">
        <f>COUNTIF(E4:E10,"０～１日")/COUNTA(E4:E10)</f>
        <v>0.14285714285714285</v>
      </c>
      <c r="F11">
        <f>COUNTIF(F4:F10,"〇")/COUNTA(F4:F10)</f>
        <v>0.5714285714285714</v>
      </c>
      <c r="G11">
        <f t="shared" ref="G11:O11" si="2">COUNTIF(G4:G10,"〇")/COUNTA(G4:G10)</f>
        <v>0.42857142857142855</v>
      </c>
      <c r="H11">
        <f t="shared" si="2"/>
        <v>0.5714285714285714</v>
      </c>
      <c r="I11">
        <f t="shared" si="2"/>
        <v>0.5714285714285714</v>
      </c>
      <c r="J11">
        <f t="shared" si="2"/>
        <v>0.2857142857142857</v>
      </c>
      <c r="K11">
        <f t="shared" si="2"/>
        <v>0.42857142857142855</v>
      </c>
      <c r="L11">
        <f t="shared" si="2"/>
        <v>0.42857142857142855</v>
      </c>
      <c r="M11">
        <f t="shared" si="2"/>
        <v>0.42857142857142855</v>
      </c>
      <c r="N11">
        <f t="shared" si="2"/>
        <v>0.42857142857142855</v>
      </c>
      <c r="O11">
        <f t="shared" si="2"/>
        <v>0.42857142857142855</v>
      </c>
      <c r="S11" t="s">
        <v>55</v>
      </c>
      <c r="T11">
        <f>COUNTIF(T4:T10,"あり")/COUNTA(T4:T10)</f>
        <v>0</v>
      </c>
      <c r="U11">
        <f>SUM(U4:U10)/COUNTA(U4:U10)</f>
        <v>168.28571428571428</v>
      </c>
      <c r="W11">
        <f>COUNTIF(W4:W10,"０～１日")/COUNTA(W4:W10)</f>
        <v>0</v>
      </c>
      <c r="Z11">
        <f>COUNTIF(Z4:Z10,"〇")/COUNTA(Z4:Z10)</f>
        <v>0.8571428571428571</v>
      </c>
      <c r="AA11">
        <f t="shared" ref="AA11:AI11" si="3">COUNTIF(AA4:AA10,"〇")/COUNTA(AA4:AA10)</f>
        <v>0.7142857142857143</v>
      </c>
      <c r="AB11">
        <f t="shared" si="3"/>
        <v>0.5714285714285714</v>
      </c>
      <c r="AC11">
        <f t="shared" si="3"/>
        <v>0.7142857142857143</v>
      </c>
      <c r="AD11">
        <f t="shared" si="3"/>
        <v>0.42857142857142855</v>
      </c>
      <c r="AE11">
        <f t="shared" si="3"/>
        <v>1</v>
      </c>
      <c r="AF11">
        <f t="shared" si="3"/>
        <v>0.8571428571428571</v>
      </c>
      <c r="AG11">
        <f t="shared" si="3"/>
        <v>1</v>
      </c>
      <c r="AH11">
        <f t="shared" si="3"/>
        <v>0.7142857142857143</v>
      </c>
      <c r="AI11">
        <f t="shared" si="3"/>
        <v>0.5714285714285714</v>
      </c>
      <c r="AJ11">
        <f>(SUM(AJ4:AJ10)/COUNTA(AJ4:AJ10)*10)/100</f>
        <v>0.74285714285714288</v>
      </c>
    </row>
    <row r="12" spans="2:36">
      <c r="B12" t="s">
        <v>86</v>
      </c>
      <c r="D12">
        <f>SUM(D5:D10)/COUNTA(D5:D10)</f>
        <v>159.33333333333334</v>
      </c>
      <c r="F12">
        <f>COUNTIF(F5:F10,"〇")/COUNTA(F5:F10)</f>
        <v>0.5</v>
      </c>
      <c r="G12">
        <f t="shared" ref="G12:O12" si="4">COUNTIF(G5:G10,"〇")/COUNTA(G5:G10)</f>
        <v>0.5</v>
      </c>
      <c r="H12">
        <f t="shared" si="4"/>
        <v>0.5</v>
      </c>
      <c r="I12">
        <f t="shared" si="4"/>
        <v>0.66666666666666663</v>
      </c>
      <c r="J12">
        <f t="shared" si="4"/>
        <v>0.33333333333333331</v>
      </c>
      <c r="K12">
        <f t="shared" si="4"/>
        <v>0.5</v>
      </c>
      <c r="L12">
        <f t="shared" si="4"/>
        <v>0.5</v>
      </c>
      <c r="M12">
        <f t="shared" si="4"/>
        <v>0.5</v>
      </c>
      <c r="N12">
        <f t="shared" si="4"/>
        <v>0.33333333333333331</v>
      </c>
      <c r="O12">
        <f t="shared" si="4"/>
        <v>0.5</v>
      </c>
      <c r="P12">
        <f>(SUM(P5:P10)/COUNTA(P5:P10)*10)/100</f>
        <v>0.48333333333333328</v>
      </c>
      <c r="S12" t="s">
        <v>86</v>
      </c>
      <c r="U12">
        <f>SUM(U5:U10)/COUNTA(U5:U10)</f>
        <v>179</v>
      </c>
      <c r="Z12">
        <f>COUNTIF(Z5:Z10,"〇")/COUNTA(Z5:Z10)</f>
        <v>0.83333333333333337</v>
      </c>
      <c r="AA12">
        <f t="shared" ref="AA12:AH12" si="5">COUNTIF(AA5:AA10,"〇")/COUNTA(AA5:AA10)</f>
        <v>0.66666666666666663</v>
      </c>
      <c r="AB12">
        <f t="shared" si="5"/>
        <v>0.5</v>
      </c>
      <c r="AC12">
        <f t="shared" si="5"/>
        <v>0.66666666666666663</v>
      </c>
      <c r="AD12">
        <f t="shared" si="5"/>
        <v>0.33333333333333331</v>
      </c>
      <c r="AE12">
        <f t="shared" si="5"/>
        <v>1</v>
      </c>
      <c r="AF12">
        <f t="shared" si="5"/>
        <v>0.83333333333333337</v>
      </c>
      <c r="AG12">
        <f t="shared" si="5"/>
        <v>1</v>
      </c>
      <c r="AH12">
        <f t="shared" si="5"/>
        <v>0.66666666666666663</v>
      </c>
      <c r="AI12">
        <f>COUNTIF(AI5:AI10,"〇")/COUNTA(AI5:AI10)</f>
        <v>0.5</v>
      </c>
      <c r="AJ12">
        <f>(SUM(AJ5:AJ10)/COUNTA(AJ5:AJ10)*10)/100</f>
        <v>0.7</v>
      </c>
    </row>
    <row r="14" spans="2:36">
      <c r="F14" t="s">
        <v>44</v>
      </c>
      <c r="G14" s="1" t="s">
        <v>45</v>
      </c>
      <c r="H14" s="1" t="s">
        <v>46</v>
      </c>
      <c r="I14" s="1" t="s">
        <v>47</v>
      </c>
      <c r="J14" s="1" t="s">
        <v>48</v>
      </c>
      <c r="K14" s="1" t="s">
        <v>49</v>
      </c>
      <c r="L14" s="1" t="s">
        <v>50</v>
      </c>
      <c r="M14" s="1" t="s">
        <v>51</v>
      </c>
      <c r="N14" s="1" t="s">
        <v>52</v>
      </c>
      <c r="O14" s="1" t="s">
        <v>53</v>
      </c>
      <c r="Z14" t="s">
        <v>44</v>
      </c>
      <c r="AA14" s="1" t="s">
        <v>45</v>
      </c>
      <c r="AB14" s="1" t="s">
        <v>46</v>
      </c>
      <c r="AC14" s="1" t="s">
        <v>47</v>
      </c>
      <c r="AD14" s="1" t="s">
        <v>48</v>
      </c>
      <c r="AE14" s="1" t="s">
        <v>49</v>
      </c>
      <c r="AF14" s="1" t="s">
        <v>50</v>
      </c>
      <c r="AG14" s="1" t="s">
        <v>51</v>
      </c>
      <c r="AH14" s="1" t="s">
        <v>52</v>
      </c>
      <c r="AI14" s="1" t="s">
        <v>53</v>
      </c>
    </row>
    <row r="15" spans="2:36">
      <c r="B15" t="s">
        <v>40</v>
      </c>
      <c r="C15" t="s">
        <v>0</v>
      </c>
      <c r="D15" t="s">
        <v>56</v>
      </c>
      <c r="E15" t="s">
        <v>1</v>
      </c>
      <c r="F15" t="s">
        <v>12</v>
      </c>
      <c r="G15" t="s">
        <v>14</v>
      </c>
      <c r="H15" t="s">
        <v>15</v>
      </c>
      <c r="I15" t="s">
        <v>17</v>
      </c>
      <c r="J15" t="s">
        <v>19</v>
      </c>
      <c r="K15" t="s">
        <v>20</v>
      </c>
      <c r="L15" t="s">
        <v>21</v>
      </c>
      <c r="M15" t="s">
        <v>22</v>
      </c>
      <c r="N15" t="s">
        <v>23</v>
      </c>
      <c r="O15" t="s">
        <v>24</v>
      </c>
      <c r="S15" t="s">
        <v>63</v>
      </c>
      <c r="T15" t="s">
        <v>58</v>
      </c>
      <c r="U15" t="s">
        <v>57</v>
      </c>
      <c r="V15" t="s">
        <v>59</v>
      </c>
      <c r="W15" t="s">
        <v>60</v>
      </c>
      <c r="X15" t="s">
        <v>61</v>
      </c>
      <c r="Y15" t="s">
        <v>62</v>
      </c>
      <c r="Z15" t="s">
        <v>12</v>
      </c>
      <c r="AA15" t="s">
        <v>14</v>
      </c>
      <c r="AB15" t="s">
        <v>15</v>
      </c>
      <c r="AC15" t="s">
        <v>17</v>
      </c>
      <c r="AD15" t="s">
        <v>19</v>
      </c>
      <c r="AE15" t="s">
        <v>20</v>
      </c>
      <c r="AF15" t="s">
        <v>21</v>
      </c>
      <c r="AG15" t="s">
        <v>22</v>
      </c>
      <c r="AH15" t="s">
        <v>23</v>
      </c>
      <c r="AI15" t="s">
        <v>24</v>
      </c>
      <c r="AJ15" t="s">
        <v>36</v>
      </c>
    </row>
    <row r="16" spans="2:36">
      <c r="B16" t="s">
        <v>41</v>
      </c>
      <c r="C16" t="s">
        <v>9</v>
      </c>
      <c r="D16">
        <v>141</v>
      </c>
      <c r="E16" t="s">
        <v>35</v>
      </c>
      <c r="F16" t="s">
        <v>31</v>
      </c>
      <c r="G16" s="1" t="s">
        <v>32</v>
      </c>
      <c r="H16" t="s">
        <v>31</v>
      </c>
      <c r="I16" s="2" t="s">
        <v>31</v>
      </c>
      <c r="J16" s="2" t="s">
        <v>31</v>
      </c>
      <c r="K16" s="1" t="s">
        <v>32</v>
      </c>
      <c r="L16" s="1" t="s">
        <v>32</v>
      </c>
      <c r="M16" s="1" t="s">
        <v>32</v>
      </c>
      <c r="N16" s="1" t="s">
        <v>54</v>
      </c>
      <c r="O16" s="1" t="s">
        <v>54</v>
      </c>
      <c r="P16">
        <f t="shared" si="0"/>
        <v>6</v>
      </c>
      <c r="S16" t="s">
        <v>41</v>
      </c>
      <c r="T16" t="s">
        <v>70</v>
      </c>
      <c r="U16">
        <v>151</v>
      </c>
      <c r="V16" t="s">
        <v>71</v>
      </c>
      <c r="W16" t="s">
        <v>66</v>
      </c>
      <c r="X16" t="s">
        <v>67</v>
      </c>
      <c r="Y16" t="s">
        <v>81</v>
      </c>
      <c r="Z16" t="s">
        <v>69</v>
      </c>
      <c r="AA16" t="s">
        <v>69</v>
      </c>
      <c r="AB16" t="s">
        <v>69</v>
      </c>
      <c r="AC16" t="s">
        <v>69</v>
      </c>
      <c r="AD16" t="s">
        <v>69</v>
      </c>
      <c r="AE16" t="s">
        <v>69</v>
      </c>
      <c r="AF16" t="s">
        <v>69</v>
      </c>
      <c r="AG16" s="1" t="s">
        <v>73</v>
      </c>
      <c r="AH16" t="s">
        <v>69</v>
      </c>
      <c r="AI16" t="s">
        <v>69</v>
      </c>
      <c r="AJ16">
        <f>COUNTIF(Z16:AI16,"〇")*10/COUNTA(Z16:AI16)</f>
        <v>9</v>
      </c>
    </row>
    <row r="17" spans="2:36">
      <c r="B17" t="s">
        <v>4</v>
      </c>
      <c r="C17" t="s">
        <v>34</v>
      </c>
      <c r="D17">
        <v>189</v>
      </c>
      <c r="E17" t="s">
        <v>10</v>
      </c>
      <c r="F17" s="2" t="s">
        <v>31</v>
      </c>
      <c r="G17" s="1" t="s">
        <v>32</v>
      </c>
      <c r="H17" s="2" t="s">
        <v>31</v>
      </c>
      <c r="I17" s="1" t="s">
        <v>32</v>
      </c>
      <c r="J17" s="2" t="s">
        <v>31</v>
      </c>
      <c r="K17" s="1" t="s">
        <v>54</v>
      </c>
      <c r="L17" s="1" t="s">
        <v>32</v>
      </c>
      <c r="M17" s="1" t="s">
        <v>32</v>
      </c>
      <c r="N17" s="1" t="s">
        <v>32</v>
      </c>
      <c r="O17" s="1" t="s">
        <v>32</v>
      </c>
      <c r="P17">
        <f t="shared" si="0"/>
        <v>4</v>
      </c>
      <c r="S17" t="s">
        <v>4</v>
      </c>
      <c r="T17" t="s">
        <v>64</v>
      </c>
      <c r="U17">
        <v>221</v>
      </c>
      <c r="V17" t="s">
        <v>65</v>
      </c>
      <c r="W17" t="s">
        <v>66</v>
      </c>
      <c r="X17" t="s">
        <v>67</v>
      </c>
      <c r="Y17" s="5" t="s">
        <v>83</v>
      </c>
      <c r="Z17" s="2" t="s">
        <v>69</v>
      </c>
      <c r="AA17" s="2" t="s">
        <v>69</v>
      </c>
      <c r="AB17" s="4" t="s">
        <v>73</v>
      </c>
      <c r="AC17" s="2" t="s">
        <v>69</v>
      </c>
      <c r="AD17" s="2" t="s">
        <v>69</v>
      </c>
      <c r="AE17" s="2" t="s">
        <v>69</v>
      </c>
      <c r="AF17" s="4" t="s">
        <v>73</v>
      </c>
      <c r="AG17" s="4" t="s">
        <v>73</v>
      </c>
      <c r="AH17" s="2" t="s">
        <v>69</v>
      </c>
      <c r="AI17" s="2" t="s">
        <v>69</v>
      </c>
      <c r="AJ17">
        <f t="shared" ref="AJ17:AJ23" si="6">COUNTIF(Z17:AI17,"〇")*10/COUNTA(Z17:AI17)</f>
        <v>7</v>
      </c>
    </row>
    <row r="18" spans="2:36">
      <c r="B18" t="s">
        <v>42</v>
      </c>
      <c r="C18" t="s">
        <v>34</v>
      </c>
      <c r="D18">
        <v>123</v>
      </c>
      <c r="E18" t="s">
        <v>37</v>
      </c>
      <c r="F18" s="1" t="s">
        <v>32</v>
      </c>
      <c r="G18" s="1" t="s">
        <v>33</v>
      </c>
      <c r="H18" s="1" t="s">
        <v>32</v>
      </c>
      <c r="I18" s="1" t="s">
        <v>54</v>
      </c>
      <c r="J18" s="1" t="s">
        <v>54</v>
      </c>
      <c r="K18" s="1" t="s">
        <v>32</v>
      </c>
      <c r="L18" s="1" t="s">
        <v>33</v>
      </c>
      <c r="M18" s="1" t="s">
        <v>33</v>
      </c>
      <c r="N18" s="1" t="s">
        <v>33</v>
      </c>
      <c r="O18" s="1" t="s">
        <v>32</v>
      </c>
      <c r="P18">
        <f t="shared" si="0"/>
        <v>6</v>
      </c>
      <c r="S18" t="s">
        <v>42</v>
      </c>
      <c r="T18" t="s">
        <v>74</v>
      </c>
      <c r="U18">
        <v>114</v>
      </c>
      <c r="V18" t="s">
        <v>76</v>
      </c>
      <c r="W18" t="s">
        <v>66</v>
      </c>
      <c r="X18" t="s">
        <v>66</v>
      </c>
      <c r="Y18" t="s">
        <v>82</v>
      </c>
      <c r="Z18" s="2" t="s">
        <v>69</v>
      </c>
      <c r="AA18" s="1" t="s">
        <v>73</v>
      </c>
      <c r="AB18" s="2" t="s">
        <v>69</v>
      </c>
      <c r="AC18" s="1" t="s">
        <v>73</v>
      </c>
      <c r="AD18" s="1" t="s">
        <v>73</v>
      </c>
      <c r="AE18" s="2" t="s">
        <v>69</v>
      </c>
      <c r="AF18" s="1" t="s">
        <v>73</v>
      </c>
      <c r="AG18" s="2" t="s">
        <v>69</v>
      </c>
      <c r="AH18" s="2" t="s">
        <v>69</v>
      </c>
      <c r="AI18" s="2" t="s">
        <v>69</v>
      </c>
      <c r="AJ18">
        <f t="shared" si="6"/>
        <v>6</v>
      </c>
    </row>
    <row r="19" spans="2:36">
      <c r="B19" t="s">
        <v>42</v>
      </c>
      <c r="C19" t="s">
        <v>9</v>
      </c>
      <c r="D19">
        <v>88</v>
      </c>
      <c r="E19" t="s">
        <v>35</v>
      </c>
      <c r="F19" s="2" t="s">
        <v>31</v>
      </c>
      <c r="G19" s="1" t="s">
        <v>32</v>
      </c>
      <c r="H19" s="1" t="s">
        <v>32</v>
      </c>
      <c r="I19" s="1" t="s">
        <v>32</v>
      </c>
      <c r="J19" s="1" t="s">
        <v>54</v>
      </c>
      <c r="K19" s="1" t="s">
        <v>54</v>
      </c>
      <c r="L19" s="1" t="s">
        <v>32</v>
      </c>
      <c r="M19" s="1" t="s">
        <v>32</v>
      </c>
      <c r="N19" s="1" t="s">
        <v>32</v>
      </c>
      <c r="O19" s="1" t="s">
        <v>54</v>
      </c>
      <c r="P19">
        <f t="shared" si="0"/>
        <v>4</v>
      </c>
      <c r="S19" t="s">
        <v>42</v>
      </c>
      <c r="T19" t="s">
        <v>70</v>
      </c>
      <c r="U19">
        <v>112</v>
      </c>
      <c r="V19" t="s">
        <v>65</v>
      </c>
      <c r="W19" t="s">
        <v>66</v>
      </c>
      <c r="X19" t="s">
        <v>67</v>
      </c>
      <c r="Y19" t="s">
        <v>72</v>
      </c>
      <c r="Z19" s="2" t="s">
        <v>69</v>
      </c>
      <c r="AA19" s="1" t="s">
        <v>73</v>
      </c>
      <c r="AB19" s="2" t="s">
        <v>69</v>
      </c>
      <c r="AC19" s="1" t="s">
        <v>73</v>
      </c>
      <c r="AD19" s="2" t="s">
        <v>69</v>
      </c>
      <c r="AE19" s="2" t="s">
        <v>69</v>
      </c>
      <c r="AF19" s="2" t="s">
        <v>69</v>
      </c>
      <c r="AG19" s="2" t="s">
        <v>69</v>
      </c>
      <c r="AH19" s="2" t="s">
        <v>69</v>
      </c>
      <c r="AI19" s="2" t="s">
        <v>69</v>
      </c>
      <c r="AJ19">
        <f t="shared" si="6"/>
        <v>8</v>
      </c>
    </row>
    <row r="20" spans="2:36">
      <c r="B20" t="s">
        <v>5</v>
      </c>
      <c r="C20" t="s">
        <v>9</v>
      </c>
      <c r="D20">
        <v>72</v>
      </c>
      <c r="E20" s="2" t="s">
        <v>39</v>
      </c>
      <c r="F20" s="1" t="s">
        <v>32</v>
      </c>
      <c r="G20" s="1" t="s">
        <v>32</v>
      </c>
      <c r="H20" s="1" t="s">
        <v>32</v>
      </c>
      <c r="I20" s="1" t="s">
        <v>54</v>
      </c>
      <c r="J20" s="1" t="s">
        <v>54</v>
      </c>
      <c r="K20" s="1" t="s">
        <v>32</v>
      </c>
      <c r="L20" s="1" t="s">
        <v>32</v>
      </c>
      <c r="M20" s="1" t="s">
        <v>54</v>
      </c>
      <c r="N20" s="1" t="s">
        <v>54</v>
      </c>
      <c r="O20" s="1" t="s">
        <v>54</v>
      </c>
      <c r="P20">
        <f t="shared" si="0"/>
        <v>5</v>
      </c>
      <c r="S20" t="s">
        <v>5</v>
      </c>
      <c r="T20" t="s">
        <v>70</v>
      </c>
      <c r="U20">
        <v>132</v>
      </c>
      <c r="V20" t="s">
        <v>71</v>
      </c>
      <c r="W20" t="s">
        <v>67</v>
      </c>
      <c r="X20" t="s">
        <v>67</v>
      </c>
      <c r="Y20" s="2" t="s">
        <v>84</v>
      </c>
      <c r="Z20" s="1" t="s">
        <v>73</v>
      </c>
      <c r="AA20" s="1" t="s">
        <v>73</v>
      </c>
      <c r="AB20" s="2" t="s">
        <v>69</v>
      </c>
      <c r="AC20" s="2" t="s">
        <v>69</v>
      </c>
      <c r="AD20" s="2" t="s">
        <v>69</v>
      </c>
      <c r="AE20" s="1" t="s">
        <v>73</v>
      </c>
      <c r="AF20" s="2" t="s">
        <v>69</v>
      </c>
      <c r="AG20" s="2" t="s">
        <v>69</v>
      </c>
      <c r="AH20" s="2" t="s">
        <v>69</v>
      </c>
      <c r="AI20" s="2" t="s">
        <v>69</v>
      </c>
      <c r="AJ20">
        <f t="shared" si="6"/>
        <v>7</v>
      </c>
    </row>
    <row r="21" spans="2:36">
      <c r="B21" t="s">
        <v>4</v>
      </c>
      <c r="C21" t="s">
        <v>9</v>
      </c>
      <c r="D21">
        <v>200</v>
      </c>
      <c r="E21" s="2" t="s">
        <v>35</v>
      </c>
      <c r="F21" s="1" t="s">
        <v>32</v>
      </c>
      <c r="G21" s="1" t="s">
        <v>54</v>
      </c>
      <c r="H21" s="1" t="s">
        <v>32</v>
      </c>
      <c r="I21" s="1" t="s">
        <v>32</v>
      </c>
      <c r="J21" s="1" t="s">
        <v>32</v>
      </c>
      <c r="K21" s="1" t="s">
        <v>32</v>
      </c>
      <c r="L21" s="1" t="s">
        <v>32</v>
      </c>
      <c r="M21" s="1" t="s">
        <v>32</v>
      </c>
      <c r="N21" s="1" t="s">
        <v>32</v>
      </c>
      <c r="O21" s="1" t="s">
        <v>54</v>
      </c>
      <c r="P21">
        <f t="shared" si="0"/>
        <v>2</v>
      </c>
      <c r="S21" t="s">
        <v>4</v>
      </c>
      <c r="T21" t="s">
        <v>74</v>
      </c>
      <c r="U21">
        <v>189</v>
      </c>
      <c r="V21" t="s">
        <v>76</v>
      </c>
      <c r="W21" t="s">
        <v>67</v>
      </c>
      <c r="X21" t="s">
        <v>67</v>
      </c>
      <c r="Y21" s="2" t="s">
        <v>72</v>
      </c>
      <c r="Z21" s="1" t="s">
        <v>73</v>
      </c>
      <c r="AA21" s="2" t="s">
        <v>69</v>
      </c>
      <c r="AB21" s="1" t="s">
        <v>73</v>
      </c>
      <c r="AC21" s="2" t="s">
        <v>69</v>
      </c>
      <c r="AD21" s="2" t="s">
        <v>69</v>
      </c>
      <c r="AE21" s="1" t="s">
        <v>73</v>
      </c>
      <c r="AF21" s="2" t="s">
        <v>69</v>
      </c>
      <c r="AG21" s="1" t="s">
        <v>73</v>
      </c>
      <c r="AH21" s="1" t="s">
        <v>73</v>
      </c>
      <c r="AI21" s="2" t="s">
        <v>69</v>
      </c>
      <c r="AJ21">
        <f t="shared" si="6"/>
        <v>5</v>
      </c>
    </row>
    <row r="22" spans="2:36">
      <c r="B22" t="s">
        <v>43</v>
      </c>
      <c r="C22" t="s">
        <v>34</v>
      </c>
      <c r="D22">
        <v>171</v>
      </c>
      <c r="E22" s="2" t="s">
        <v>35</v>
      </c>
      <c r="F22" s="1" t="s">
        <v>32</v>
      </c>
      <c r="G22" s="1" t="s">
        <v>54</v>
      </c>
      <c r="H22" s="1" t="s">
        <v>32</v>
      </c>
      <c r="I22" s="1" t="s">
        <v>54</v>
      </c>
      <c r="J22" s="1" t="s">
        <v>54</v>
      </c>
      <c r="K22" s="1" t="s">
        <v>32</v>
      </c>
      <c r="L22" s="1" t="s">
        <v>32</v>
      </c>
      <c r="M22" s="1" t="s">
        <v>32</v>
      </c>
      <c r="N22" s="1" t="s">
        <v>32</v>
      </c>
      <c r="O22" s="1" t="s">
        <v>54</v>
      </c>
      <c r="P22">
        <f t="shared" si="0"/>
        <v>4</v>
      </c>
      <c r="S22" t="s">
        <v>43</v>
      </c>
      <c r="T22" t="s">
        <v>74</v>
      </c>
      <c r="U22">
        <v>168</v>
      </c>
      <c r="V22" t="s">
        <v>65</v>
      </c>
      <c r="W22" t="s">
        <v>67</v>
      </c>
      <c r="X22" s="2" t="s">
        <v>66</v>
      </c>
      <c r="Y22" s="2" t="s">
        <v>85</v>
      </c>
      <c r="Z22" s="2" t="s">
        <v>69</v>
      </c>
      <c r="AA22" s="2" t="s">
        <v>69</v>
      </c>
      <c r="AB22" s="2" t="s">
        <v>69</v>
      </c>
      <c r="AC22" s="2" t="s">
        <v>69</v>
      </c>
      <c r="AD22" s="1" t="s">
        <v>73</v>
      </c>
      <c r="AE22" s="2" t="s">
        <v>69</v>
      </c>
      <c r="AF22" s="2" t="s">
        <v>69</v>
      </c>
      <c r="AG22" s="2" t="s">
        <v>69</v>
      </c>
      <c r="AH22" s="2" t="s">
        <v>69</v>
      </c>
      <c r="AI22" s="2" t="s">
        <v>69</v>
      </c>
      <c r="AJ22">
        <f t="shared" si="6"/>
        <v>9</v>
      </c>
    </row>
    <row r="23" spans="2:36">
      <c r="B23" t="s">
        <v>5</v>
      </c>
      <c r="C23" t="s">
        <v>9</v>
      </c>
      <c r="D23">
        <v>139</v>
      </c>
      <c r="E23" s="2" t="s">
        <v>10</v>
      </c>
      <c r="F23" s="1" t="s">
        <v>32</v>
      </c>
      <c r="G23" s="1" t="s">
        <v>33</v>
      </c>
      <c r="H23" s="1" t="s">
        <v>33</v>
      </c>
      <c r="I23" s="1" t="s">
        <v>32</v>
      </c>
      <c r="J23" s="1" t="s">
        <v>33</v>
      </c>
      <c r="K23" s="1" t="s">
        <v>32</v>
      </c>
      <c r="L23" s="1" t="s">
        <v>33</v>
      </c>
      <c r="M23" s="1" t="s">
        <v>32</v>
      </c>
      <c r="N23" s="1" t="s">
        <v>33</v>
      </c>
      <c r="O23" s="1" t="s">
        <v>33</v>
      </c>
      <c r="P23">
        <f t="shared" si="0"/>
        <v>6</v>
      </c>
      <c r="S23" t="s">
        <v>5</v>
      </c>
      <c r="T23" t="s">
        <v>70</v>
      </c>
      <c r="U23">
        <v>153</v>
      </c>
      <c r="V23" t="s">
        <v>71</v>
      </c>
      <c r="W23" t="s">
        <v>66</v>
      </c>
      <c r="X23" s="2" t="s">
        <v>67</v>
      </c>
      <c r="Y23" s="2" t="s">
        <v>72</v>
      </c>
      <c r="Z23" s="2" t="s">
        <v>69</v>
      </c>
      <c r="AA23" s="2" t="s">
        <v>69</v>
      </c>
      <c r="AB23" s="1" t="s">
        <v>73</v>
      </c>
      <c r="AC23" s="2" t="s">
        <v>69</v>
      </c>
      <c r="AD23" s="1" t="s">
        <v>73</v>
      </c>
      <c r="AE23" s="2" t="s">
        <v>69</v>
      </c>
      <c r="AF23" s="2" t="s">
        <v>69</v>
      </c>
      <c r="AG23" s="1" t="s">
        <v>73</v>
      </c>
      <c r="AH23" s="2" t="s">
        <v>69</v>
      </c>
      <c r="AI23" s="1" t="s">
        <v>73</v>
      </c>
      <c r="AJ23">
        <f t="shared" si="6"/>
        <v>6</v>
      </c>
    </row>
    <row r="24" spans="2:36">
      <c r="B24" t="s">
        <v>55</v>
      </c>
      <c r="C24">
        <f>COUNTIF(C16:C23,"あり")/COUNTA(C16:C23)</f>
        <v>0.375</v>
      </c>
      <c r="D24">
        <f>SUM(D16:D23)/COUNTA(D16:D23)</f>
        <v>140.375</v>
      </c>
      <c r="F24">
        <f>COUNTIF(F16:F23,"〇")/COUNTA(F16:F23)</f>
        <v>0.375</v>
      </c>
      <c r="G24">
        <f t="shared" ref="G24:O24" si="7">COUNTIF(G16:G23,"〇")/COUNTA(G16:G23)</f>
        <v>0.5</v>
      </c>
      <c r="H24">
        <f t="shared" si="7"/>
        <v>0.375</v>
      </c>
      <c r="I24">
        <f t="shared" si="7"/>
        <v>0.5</v>
      </c>
      <c r="J24">
        <f t="shared" si="7"/>
        <v>0.875</v>
      </c>
      <c r="K24">
        <f t="shared" si="7"/>
        <v>0.25</v>
      </c>
      <c r="L24">
        <f t="shared" si="7"/>
        <v>0.25</v>
      </c>
      <c r="M24">
        <f t="shared" si="7"/>
        <v>0.25</v>
      </c>
      <c r="N24">
        <f t="shared" si="7"/>
        <v>0.5</v>
      </c>
      <c r="O24">
        <f t="shared" si="7"/>
        <v>0.75</v>
      </c>
      <c r="S24" t="s">
        <v>55</v>
      </c>
      <c r="T24">
        <f>COUNTIF(T16:T23,"あり")/COUNTA(T16:T23)</f>
        <v>0</v>
      </c>
      <c r="U24">
        <f>SUM(U16:U23)/COUNTA(U16:U23)</f>
        <v>155</v>
      </c>
      <c r="Z24">
        <f>COUNTIF(Z16:Z23,"〇")/COUNTA(Z16:Z23)</f>
        <v>0.75</v>
      </c>
      <c r="AA24">
        <f t="shared" ref="AA24:AI24" si="8">COUNTIF(AA16:AA23,"〇")/COUNTA(AA16:AA23)</f>
        <v>0.625</v>
      </c>
      <c r="AB24">
        <f t="shared" si="8"/>
        <v>0.625</v>
      </c>
      <c r="AC24">
        <f t="shared" si="8"/>
        <v>0.75</v>
      </c>
      <c r="AD24">
        <f t="shared" si="8"/>
        <v>0.625</v>
      </c>
      <c r="AE24">
        <f t="shared" si="8"/>
        <v>0.75</v>
      </c>
      <c r="AF24">
        <f t="shared" si="8"/>
        <v>0.75</v>
      </c>
      <c r="AG24">
        <f t="shared" si="8"/>
        <v>0.5</v>
      </c>
      <c r="AH24">
        <f t="shared" si="8"/>
        <v>0.875</v>
      </c>
      <c r="AI24">
        <f t="shared" si="8"/>
        <v>0.875</v>
      </c>
    </row>
    <row r="25" spans="2:36">
      <c r="B25" t="s">
        <v>86</v>
      </c>
      <c r="D25">
        <f>SUM(D16,D18:D23)/COUNTA(D16,D18:D23)</f>
        <v>133.42857142857142</v>
      </c>
      <c r="F25">
        <f>(COUNTIF(F18:F23,"〇")+COUNTIF(F16,"〇"))/COUNTA(F16,F18:F23)</f>
        <v>0.2857142857142857</v>
      </c>
      <c r="G25">
        <f t="shared" ref="G25:O25" si="9">(COUNTIF(G18:G23,"〇")+COUNTIF(G16,"〇"))/COUNTA(G16,G18:G23)</f>
        <v>0.5714285714285714</v>
      </c>
      <c r="H25">
        <f t="shared" si="9"/>
        <v>0.2857142857142857</v>
      </c>
      <c r="I25">
        <f t="shared" si="9"/>
        <v>0.5714285714285714</v>
      </c>
      <c r="J25">
        <f t="shared" si="9"/>
        <v>0.8571428571428571</v>
      </c>
      <c r="K25">
        <f t="shared" si="9"/>
        <v>0.14285714285714285</v>
      </c>
      <c r="L25">
        <f t="shared" si="9"/>
        <v>0.2857142857142857</v>
      </c>
      <c r="M25">
        <f t="shared" si="9"/>
        <v>0.2857142857142857</v>
      </c>
      <c r="N25">
        <f t="shared" si="9"/>
        <v>0.5714285714285714</v>
      </c>
      <c r="O25">
        <f t="shared" si="9"/>
        <v>0.8571428571428571</v>
      </c>
      <c r="P25">
        <f>SUM(P16,P18:P23)/COUNTA(P16,P18:P23)*0.1</f>
        <v>0.47142857142857147</v>
      </c>
      <c r="S25" t="s">
        <v>86</v>
      </c>
      <c r="U25">
        <f>SUM(U16,U18:U23)/COUNTA(U16,U18:U23)</f>
        <v>145.57142857142858</v>
      </c>
      <c r="Z25">
        <f>(COUNTIF(Z18:Z23,"〇")+COUNTIF(Z16,"〇"))/COUNTA(Z16,Z18:Z23)</f>
        <v>0.7142857142857143</v>
      </c>
      <c r="AA25">
        <f t="shared" ref="AA25:AI25" si="10">(COUNTIF(AA18:AA23,"〇")+COUNTIF(AA16,"〇"))/COUNTA(AA16,AA18:AA23)</f>
        <v>0.5714285714285714</v>
      </c>
      <c r="AB25">
        <f t="shared" si="10"/>
        <v>0.7142857142857143</v>
      </c>
      <c r="AC25">
        <f t="shared" si="10"/>
        <v>0.7142857142857143</v>
      </c>
      <c r="AD25">
        <f t="shared" si="10"/>
        <v>0.5714285714285714</v>
      </c>
      <c r="AE25">
        <f t="shared" si="10"/>
        <v>0.7142857142857143</v>
      </c>
      <c r="AF25">
        <f t="shared" si="10"/>
        <v>0.8571428571428571</v>
      </c>
      <c r="AG25">
        <f t="shared" si="10"/>
        <v>0.5714285714285714</v>
      </c>
      <c r="AH25">
        <f t="shared" si="10"/>
        <v>0.8571428571428571</v>
      </c>
      <c r="AI25">
        <f t="shared" si="10"/>
        <v>0.8571428571428571</v>
      </c>
      <c r="AJ25">
        <f>SUM(AJ16,AJ18:AJ23)/COUNTA(AJ16,AJ18:AJ23)*0.1</f>
        <v>0.71428571428571441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EC73-E7FF-4086-A022-2C012837BEA1}">
  <dimension ref="A1:O5"/>
  <sheetViews>
    <sheetView topLeftCell="F1" workbookViewId="0">
      <selection activeCell="G5" sqref="G5"/>
    </sheetView>
  </sheetViews>
  <sheetFormatPr defaultRowHeight="18.75"/>
  <cols>
    <col min="3" max="3" width="25.125" customWidth="1"/>
    <col min="4" max="4" width="22.75" customWidth="1"/>
    <col min="5" max="5" width="23.5" bestFit="1" customWidth="1"/>
    <col min="6" max="6" width="24.125" customWidth="1"/>
    <col min="7" max="7" width="15.75" customWidth="1"/>
    <col min="12" max="12" width="23.875" customWidth="1"/>
    <col min="13" max="13" width="20.25" customWidth="1"/>
    <col min="14" max="14" width="18.375" bestFit="1" customWidth="1"/>
    <col min="15" max="15" width="16.25" bestFit="1" customWidth="1"/>
  </cols>
  <sheetData>
    <row r="1" spans="1:15">
      <c r="A1" t="s">
        <v>93</v>
      </c>
      <c r="E1" t="s">
        <v>96</v>
      </c>
    </row>
    <row r="2" spans="1:15">
      <c r="A2" t="s">
        <v>91</v>
      </c>
      <c r="B2" t="s">
        <v>87</v>
      </c>
      <c r="C2" s="8" t="s">
        <v>88</v>
      </c>
      <c r="D2" s="8" t="s">
        <v>92</v>
      </c>
      <c r="E2" s="11" t="s">
        <v>97</v>
      </c>
      <c r="F2" s="11" t="s">
        <v>98</v>
      </c>
      <c r="G2" s="12" t="s">
        <v>105</v>
      </c>
      <c r="J2" t="s">
        <v>63</v>
      </c>
      <c r="K2" t="s">
        <v>87</v>
      </c>
      <c r="L2" s="8" t="s">
        <v>88</v>
      </c>
      <c r="M2" s="8" t="s">
        <v>92</v>
      </c>
      <c r="N2" s="11" t="s">
        <v>103</v>
      </c>
      <c r="O2" s="11" t="s">
        <v>105</v>
      </c>
    </row>
    <row r="3" spans="1:15">
      <c r="B3" t="s">
        <v>89</v>
      </c>
      <c r="C3" s="7">
        <f>Sheet1!D12</f>
        <v>159.33333333333334</v>
      </c>
      <c r="D3" s="6">
        <f>Sheet1!P12</f>
        <v>0.48333333333333328</v>
      </c>
      <c r="E3" s="6">
        <f>Sheet1!K12</f>
        <v>0.5</v>
      </c>
      <c r="F3" s="6">
        <f>Sheet1!M12</f>
        <v>0.5</v>
      </c>
      <c r="K3" t="s">
        <v>89</v>
      </c>
      <c r="L3" s="7">
        <f>Sheet1!D25</f>
        <v>133.42857142857142</v>
      </c>
      <c r="M3" s="6">
        <f>Sheet1!P25</f>
        <v>0.47142857142857147</v>
      </c>
      <c r="N3" s="6">
        <f>Sheet1!K25</f>
        <v>0.14285714285714285</v>
      </c>
      <c r="O3" s="6"/>
    </row>
    <row r="4" spans="1:15">
      <c r="B4" t="s">
        <v>90</v>
      </c>
      <c r="C4" s="7">
        <f>Sheet1!U12</f>
        <v>179</v>
      </c>
      <c r="D4" s="6">
        <f>Sheet1!AJ12</f>
        <v>0.7</v>
      </c>
      <c r="E4" s="6">
        <f>Sheet1!AE12</f>
        <v>1</v>
      </c>
      <c r="F4" s="6">
        <f>Sheet1!AG12</f>
        <v>1</v>
      </c>
      <c r="K4" t="s">
        <v>90</v>
      </c>
      <c r="L4" s="7">
        <f>Sheet1!U25</f>
        <v>145.57142857142858</v>
      </c>
      <c r="M4" s="6">
        <f>Sheet1!AJ25</f>
        <v>0.71428571428571441</v>
      </c>
      <c r="N4" s="6">
        <f>Sheet1!AE25</f>
        <v>0.7142857142857143</v>
      </c>
      <c r="O4" s="6"/>
    </row>
    <row r="5" spans="1:15" ht="318.75">
      <c r="B5" s="9" t="s">
        <v>62</v>
      </c>
      <c r="C5" s="10" t="s">
        <v>94</v>
      </c>
      <c r="D5" s="10" t="s">
        <v>95</v>
      </c>
      <c r="E5" s="10" t="s">
        <v>99</v>
      </c>
      <c r="F5" s="10" t="s">
        <v>100</v>
      </c>
      <c r="G5" s="10" t="s">
        <v>107</v>
      </c>
      <c r="K5" s="9" t="s">
        <v>62</v>
      </c>
      <c r="L5" s="10" t="s">
        <v>101</v>
      </c>
      <c r="M5" s="10" t="s">
        <v>102</v>
      </c>
      <c r="N5" s="10" t="s">
        <v>104</v>
      </c>
      <c r="O5" s="10" t="s">
        <v>106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wada naoto</dc:creator>
  <cp:lastModifiedBy>和田 尚大</cp:lastModifiedBy>
  <dcterms:created xsi:type="dcterms:W3CDTF">2015-06-05T18:19:34Z</dcterms:created>
  <dcterms:modified xsi:type="dcterms:W3CDTF">2021-12-31T06:05:35Z</dcterms:modified>
</cp:coreProperties>
</file>